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245" windowWidth="15120" windowHeight="6870"/>
  </bookViews>
  <sheets>
    <sheet name="рус" sheetId="1" r:id="rId1"/>
  </sheets>
  <definedNames>
    <definedName name="_xlnm.Print_Area" localSheetId="0">рус!$A$1:$Z$48</definedName>
  </definedNames>
  <calcPr calcId="152511"/>
</workbook>
</file>

<file path=xl/calcChain.xml><?xml version="1.0" encoding="utf-8"?>
<calcChain xmlns="http://schemas.openxmlformats.org/spreadsheetml/2006/main">
  <c r="R40" i="1" l="1"/>
  <c r="Q40" i="1" l="1"/>
  <c r="M36" i="1"/>
  <c r="K36" i="1"/>
  <c r="J36" i="1"/>
  <c r="J35" i="1"/>
  <c r="J34" i="1" s="1"/>
  <c r="O34" i="1"/>
  <c r="N34" i="1"/>
  <c r="I34" i="1"/>
  <c r="M33" i="1"/>
  <c r="K33" i="1"/>
  <c r="J32" i="1"/>
  <c r="M32" i="1" s="1"/>
  <c r="M31" i="1" s="1"/>
  <c r="N31" i="1"/>
  <c r="J31" i="1"/>
  <c r="I31" i="1"/>
  <c r="J30" i="1"/>
  <c r="M30" i="1" s="1"/>
  <c r="J29" i="1"/>
  <c r="M29" i="1" s="1"/>
  <c r="J28" i="1"/>
  <c r="M28" i="1" s="1"/>
  <c r="J27" i="1"/>
  <c r="M27" i="1" s="1"/>
  <c r="J26" i="1"/>
  <c r="M26" i="1" s="1"/>
  <c r="N25" i="1"/>
  <c r="I25" i="1"/>
  <c r="J24" i="1"/>
  <c r="M24" i="1" s="1"/>
  <c r="J23" i="1"/>
  <c r="M23" i="1" s="1"/>
  <c r="M21" i="1"/>
  <c r="K21" i="1"/>
  <c r="J20" i="1"/>
  <c r="M20" i="1" s="1"/>
  <c r="M19" i="1"/>
  <c r="J19" i="1"/>
  <c r="K19" i="1" s="1"/>
  <c r="M18" i="1"/>
  <c r="K18" i="1"/>
  <c r="J17" i="1"/>
  <c r="M17" i="1" s="1"/>
  <c r="J16" i="1"/>
  <c r="M16" i="1" s="1"/>
  <c r="I16" i="1"/>
  <c r="J15" i="1"/>
  <c r="M15" i="1" s="1"/>
  <c r="N14" i="1"/>
  <c r="N37" i="1" s="1"/>
  <c r="I14" i="1"/>
  <c r="I37" i="1" s="1"/>
  <c r="M25" i="1" l="1"/>
  <c r="M14" i="1"/>
  <c r="M37" i="1" s="1"/>
  <c r="J14" i="1"/>
  <c r="K35" i="1"/>
  <c r="K34" i="1" s="1"/>
  <c r="K20" i="1"/>
  <c r="K14" i="1" s="1"/>
  <c r="K37" i="1" s="1"/>
  <c r="K32" i="1"/>
  <c r="K31" i="1" s="1"/>
  <c r="M35" i="1"/>
  <c r="M34" i="1" s="1"/>
  <c r="J25" i="1"/>
  <c r="J37" i="1" l="1"/>
</calcChain>
</file>

<file path=xl/sharedStrings.xml><?xml version="1.0" encoding="utf-8"?>
<sst xmlns="http://schemas.openxmlformats.org/spreadsheetml/2006/main" count="231" uniqueCount="137">
  <si>
    <t>№ п/п</t>
  </si>
  <si>
    <t>Наименование регулируемых услуг (товаров, работ) и обслуживаемая территория</t>
  </si>
  <si>
    <t>Единица изме-рения</t>
  </si>
  <si>
    <t>Количество в натуральных показателях</t>
  </si>
  <si>
    <t>План</t>
  </si>
  <si>
    <t>Факт</t>
  </si>
  <si>
    <t>Период предоставления услуги в рамках инвестиционной программы</t>
  </si>
  <si>
    <t xml:space="preserve">Факт </t>
  </si>
  <si>
    <t>Собственные средства</t>
  </si>
  <si>
    <t>Амортизация</t>
  </si>
  <si>
    <t>Прибыль</t>
  </si>
  <si>
    <t>Заемные средства</t>
  </si>
  <si>
    <t>Бюджетные средства</t>
  </si>
  <si>
    <t>Факт прошлого года</t>
  </si>
  <si>
    <t>факт текущего года</t>
  </si>
  <si>
    <t>1.1.</t>
  </si>
  <si>
    <t>2.1.</t>
  </si>
  <si>
    <t>3.1.</t>
  </si>
  <si>
    <t>х</t>
  </si>
  <si>
    <t>Производство и снабжение тепловой энергией потребителей г.Атырау</t>
  </si>
  <si>
    <t>-</t>
  </si>
  <si>
    <t>I.  Информация об исполнений Инвестпрограммы</t>
  </si>
  <si>
    <t>Итого по Инвестпрограмме:</t>
  </si>
  <si>
    <t>II.  Технико-экономические показатели:</t>
  </si>
  <si>
    <t>Объем производства тепловой энергии</t>
  </si>
  <si>
    <t>тыс.Гкал</t>
  </si>
  <si>
    <t>2.2.</t>
  </si>
  <si>
    <t>Полезный отпуск тепловой энергии</t>
  </si>
  <si>
    <t>2.3.</t>
  </si>
  <si>
    <t>Удельный расход  условного топлива на производство тепловой энергии</t>
  </si>
  <si>
    <t>кг/Гкал</t>
  </si>
  <si>
    <t>2.4.</t>
  </si>
  <si>
    <t>%</t>
  </si>
  <si>
    <t>2.5.</t>
  </si>
  <si>
    <t>кол-во</t>
  </si>
  <si>
    <t>Количество аварий и отказов, всего</t>
  </si>
  <si>
    <t>в том числе:</t>
  </si>
  <si>
    <t xml:space="preserve">  -  аварий</t>
  </si>
  <si>
    <t xml:space="preserve">   -  отказы I степени</t>
  </si>
  <si>
    <t xml:space="preserve">   -  отказы II степени</t>
  </si>
  <si>
    <t>2.6.</t>
  </si>
  <si>
    <t>Возмещение нормативно-технических потерь в тепловых сетях АО "Атырауские тепловые сети"</t>
  </si>
  <si>
    <t>Акционерное общество "Атырауская теплоэлектроцентраль", производство и снабжение тепловой энергией</t>
  </si>
  <si>
    <t>Причины отклонения</t>
  </si>
  <si>
    <t>1. Оборудование для турбинного цеха</t>
  </si>
  <si>
    <t>Степень износа по основному оборудованию</t>
  </si>
  <si>
    <t>шт.</t>
  </si>
  <si>
    <t>Снижение потерь, %, по годам реализации в зависимости от утвержденной инвестиционной программы</t>
  </si>
  <si>
    <t>Снижение аварийности, по годам реализации в зависимости от утвержденной инвестиционной программы</t>
  </si>
  <si>
    <t>Разъяснение причин отклонения достигнутых фактических показателей от показателей в утвержденной инвестиционной программе</t>
  </si>
  <si>
    <t>к-т</t>
  </si>
  <si>
    <t>1.2.</t>
  </si>
  <si>
    <t>1.3.</t>
  </si>
  <si>
    <t>1.4.</t>
  </si>
  <si>
    <t>2. Оборудование для котельного цеха</t>
  </si>
  <si>
    <t>Приложение 1</t>
  </si>
  <si>
    <t>к Правилам формирования тарифов</t>
  </si>
  <si>
    <t>Отклонение</t>
  </si>
  <si>
    <t>Приобретение и монтаж насосов типа Д6300-27-3-С УХЛ4 с электродвигателем</t>
  </si>
  <si>
    <t>2020 год</t>
  </si>
  <si>
    <t>Приобретение и монтаж насосов типа 1 Д1250 с электродвигателем</t>
  </si>
  <si>
    <t>Приобретение и монтаж подогревателя сетевой воды типа ПСВ-500-13-23 для монтажа теплофикационной установки БУ-5 IV очереди</t>
  </si>
  <si>
    <t xml:space="preserve">Приобретение латунных трубок Л-68  марка ДКРНМ  ГОСТ 21646, ф19х1,  L=4555мм для бойлеров типа  ПСВ-500-3-23  (БО№2),  ПСВ-500-14-23 (БП№4) </t>
  </si>
  <si>
    <t>Приобретение  изоляционных материалов для монтажа БУ№5</t>
  </si>
  <si>
    <t>1.5.</t>
  </si>
  <si>
    <t>1.6.</t>
  </si>
  <si>
    <t>1.7.</t>
  </si>
  <si>
    <t>Приобретение запорной арматуры для монтажа БУ№5</t>
  </si>
  <si>
    <t>Приобретение дополнительных материалов для монтажа теплофикационной установки БУ-5</t>
  </si>
  <si>
    <t>1.8.</t>
  </si>
  <si>
    <t>1.9.</t>
  </si>
  <si>
    <t>Приобретение электродвигателя ДВАН 118-630/6-12УЗ, 630 кВт, 500 об/мин  6000В(ЦЭН II водоподъёма, I-III оч.).</t>
  </si>
  <si>
    <t>Приобретение электродвигателя ДВАН 118-1000/6-8КУЗ, 1000 кВт, 750 об/мин 6000В (ЦЭН №2,3         I водоподъёма,).</t>
  </si>
  <si>
    <t xml:space="preserve">Приобретение насоса КНС тип  насоса АР-150 -125-315 с электродвигателем         </t>
  </si>
  <si>
    <t xml:space="preserve">Приобретение насоса  КНС тип  насоса АР-100 с электродвигателем          </t>
  </si>
  <si>
    <t>Приобретение насоса  НД-2,5-100/250-К14А (фосфатный н-с)</t>
  </si>
  <si>
    <t xml:space="preserve">Приобретение   насоса БСК тип насоса  К-100-65-200 с электродвигателем </t>
  </si>
  <si>
    <t>Приобретение насоса   НД-2,5-100/150-К14А  (фосфатный н-с) с электродвигателем</t>
  </si>
  <si>
    <t>3. Оборудование для ЦТАИ</t>
  </si>
  <si>
    <t>Приобретение  уровнемеров для химического цеха</t>
  </si>
  <si>
    <t>4. Оборудование для ХВО</t>
  </si>
  <si>
    <t>4.1.</t>
  </si>
  <si>
    <t>4.2.</t>
  </si>
  <si>
    <t>Приобретение  баков  хранения  серной кислоты  в новом  кислотном складе V=50м³   (№1,2)</t>
  </si>
  <si>
    <t>Приобретение  бака   ХОВ V=200м³</t>
  </si>
  <si>
    <t>наименование субъекта, вид деятельности</t>
  </si>
  <si>
    <t>Наименование мероприятий по Инвестпрограмме</t>
  </si>
  <si>
    <t xml:space="preserve">Снижение износа (физического) основных фондов (активов, %, по годам реализации в зависимости от утвержденной инвестиционного программы </t>
  </si>
  <si>
    <t>Отклонений нет, данное мероприятие выполнено на уровне запланированного.</t>
  </si>
  <si>
    <t>Центрабежные насосы типа Д6300-27-3-С УХЛ4 с электродвигателем необходимы на IV очередь в связи с увеличением расхода воды на конденсаторы. Установка новых насосов повысит надежность основного оборудования.</t>
  </si>
  <si>
    <t xml:space="preserve">ввод нового оборудования </t>
  </si>
  <si>
    <t>отказов не было</t>
  </si>
  <si>
    <t>Отклонений нет. Договор на приобретение насосного оборудования заключен с ТОО  "Dinur Company" от 19.03.2020г. №11-07/131. Фактическое освоение подтверждается  п/о №1072 от 28.12.2020г., счет-фактурой от 02.12.2020г. №00000000020, п/о №1062 от 26.12.2020г., счет-фактурой от 02.12.2020г. №00000000024. Мероприятия выполнены в полном объеме.</t>
  </si>
  <si>
    <t xml:space="preserve">                  В течение 2020 года поступило 226 заявлений  от бытовых потребителей.
На основании указанных заявлений совместно с представителями  Отдела Тепловой инспекции и наладки режимов АО «Атырауские тепловые сети», обслуживающих КСК (при их наличии), инженерного состава Службы Реализации и Сбыта  были организованы комиссионные обследования по выявлению причин несоответствия, о чем составлены Акты обследования и направлены в установленные законодательством РК  сроки ответы всем заявителям.  
</t>
  </si>
  <si>
    <t>630кВт/ч</t>
  </si>
  <si>
    <t>Ввиду физической изношенности насосы типа 1 Д1250 на II-III очереди №6 и №8, необходимость замены существующего  насоса. Экономия электроэнергии на собственные нужды  42кВтч/час</t>
  </si>
  <si>
    <t xml:space="preserve">В связи расширением г.Атырау, вводом новых микрорайонов и подключением их к центральному теплоснабжению возникла необходимость устанвки и монтажа новой теплофикационной установки БУ-5 IV очереди АТЭЦ. Эффект состоит в повышении надежности теплофикационной установки. </t>
  </si>
  <si>
    <t>Отклонений нет. Договор  на приобретение  заключен  с ТОО "Altyn Trading"  от 27.06.2019г. №11-07/72.  Фактическое освоение подтверждается п/о №781 от 04.09.2020г., счет-фактурой от 04.09.2020г. № 00000000045.  Мероприятия выполнены в полном объеме.</t>
  </si>
  <si>
    <t xml:space="preserve"> В течение 2020 года поступило 226 заявлений  от бытовых потребителей.
На основании указанных заявлений совместно с представителями  Отдела Тепловой инспекции и наладки режимов АО «Атырауские тепловые сети», обслуживающих КСК (при их наличии), инженерного состава Службы Реализации и Сбыта  были организованы комиссионные обследования по выявлению причин несоответствия, о чем составлены Акты обследования и направлены в установленные законодательством РК  сроки ответы всем заявителям.  
</t>
  </si>
  <si>
    <t>Небольшое отклонение связано с увеличением объема приобретенного материала.</t>
  </si>
  <si>
    <t>Ввиду длительной эксплуатацией бойлеров типа ПСВ-500-3-23  (БО№2),  ПСВ-500-14-23 (БП№4) более 30 лет пришли в негодность трубные пучки. В связи с чем, для улучшения нагрева и поддержания нужной температуры сетевой воды, необходима их замена. Эффект состоит в повышении надежности работы бойлерных установок.</t>
  </si>
  <si>
    <t>Отклонений нет. Договор на приобретение латунных трубок заключен с ТОО "АвтоМотоТрейд" от 21.04.2020г. №11-07/160.  Фактическое освоение подтверждается п/о № 908 от 31.10.2020г., счет-фактурой от 21.10.2020г. № 00000000020.  Мероприятия выполнены в полном объеме.</t>
  </si>
  <si>
    <t>Отклонений нет. Договор на приобретение   заключен с ТОО "Юг-Барыс" от 18.03.2020г. №11-07/128. Фактическое освоение подтверждается п/о №970 от 27.11.2020г., счет-фактурой от 19.11.2020г. № 00000000050, п/о №1076 от 29.12.2020г., счет-фактурой от 28.12.2020г. № 00000000064.  Мероприятия выполнены в полном объеме.</t>
  </si>
  <si>
    <t>Отклонений нет. Договор на приобретение   заключен с ТОО "Юг-Барыс" от 21.04.2020г. №11-07/169.  Фактическое освоение подтверждается п/о №907 от 31.10.2020г., счет-фактурой от 30.10.2020г. № 00000000046, п/о №1057 от 26.12.2020г., счет-фактурой от 25.12.2020г. № 00000000062.  Мероприятия выполнены в полном объеме.</t>
  </si>
  <si>
    <t xml:space="preserve">Фактическое освоение подтверждается:                                                                                       1)  ТОО "ЮниТснаб.kz" - б/д - п/о №82 от 20.02.2020г., счет-фактура от 19.02.2020г. № 00000000015;                                                                               2) ТОО "West Valve Group" дог. №11-07/76 от 21.02.2020г.  - п/о №228 от 20.03.2020г., счет-фактура от 20.03.2020г. № 00000000002;                                                             3) ТОО "West Valve Group" дог. №11-07/75 от 21.02.2020г.  - п/о №229 от 20.03.2020г., счет-фактура от 20.03.2020г. № 00000000001;                                                              4) ООО "Энерго-Союз" дог. №1754 от 11.02.2020г.- п/о №283 от 27.04.2020г., счет-фактура от 17.04.2020г. № 1465848;                                                                                        5) ТОО "Научно-производственное предприятие ГАММА" дог.  №КИП-14/20 от 11.02.2020г. - п/о №397 от 19.06.2020г., счет-фактура от 12.06.2020г. № 00000000294;                                                                                     6) ИП Есенгалиева Г.Б. дог.№11-07-37 от 28.01.2020г. - п/о №161 от 19.03.2020г., счет-фактура от 19.03.2020г. № 00000000009;                                                                               7) ТОО "ЭКРОС-Каспий" б/д.  - п/о №317 от 15.05.2020г., счет-фактура от 11.05.2020г. № 00000000073; </t>
  </si>
  <si>
    <t>8) ИП Пустобаев б/д. - п/о №424 от 29.05.2020г., счет-фактура от 12.05.2020г. № 01000037087;                                                                                                                  9) ТОО "KAYZET Industries" дог. №11-07/22 от 16.01.2020г. -п/о №300 от 13.04.2020г., счет-фактура от 07.04.2020г. № 00000000002;                                                                                                                             10) ТОО "KAYZET Industries" дог. №11-07/24 от 16.01.2020г. -п/о №384 от 29.05.2020г., счет-фактура от 22.05.2020г. № 00000000021;                                                           11) ТОО  "Altyn Trading" дог. №11-07/16 от 14.01.2020г. - п/о №426 от 26.06.2020г., счет-фактура от 17.06.2020г. № 00000000036;                                                          12) ТОО  "ЮниТснаб.kz" дог. №11-07/91 от 03.03.2020г. - п/о №549 от 30.06.2020г., счет-фактура от 18.06.2020г. № 00000000039;                                                                13) ТОО  "Kazakhstan Metal Industrial Company" б/д.  - п/о №463 от 24.07.2020г., счет-фактура от 03.07.2020г. № 00000000218;                                                                               14)  ИП "ЕКЕ Компания" дог. №11-07/157 от 20.04.2020г. -п/о №299 от 25.05.2020г., счет-фактура от 13.05.2020г. № 00000000024;                                                               15) ТОО  "НармиСнаб" дог. №11-07/141 от 02.04.2020г.  - п/о №920 от 31.10.2020г., счет-фактура от 19.10.2020г. № 00000000020.</t>
  </si>
  <si>
    <t>Электродвигатели ДВАН предназначены для надежной и бесперебойной работы насосов ЦЭН I-II водопдъема, обеспечивающих подачу воды для технологических нужд АО "АТЭЦ". Эффект состоит в повышении надежности работы оборудования.</t>
  </si>
  <si>
    <t>Отклонений нет. Договор на приобретение электродвигателей заключен с ТОО "АвтоМотоТрейд" от 21.04.2020г. №11-07/167. Фактическое освоение подтверждается  п/о №1058 от 26.12.2020г., счет-фактурой от 24.12.2020г. №00000000031. Мероприятия выполнены в полном объеме.</t>
  </si>
  <si>
    <t>37 кВт/ч</t>
  </si>
  <si>
    <t>Насосы канализационной системы (КНС) типа АР-150, АР-100 с электродвигателями предназначены для откачки канализации. По итогом обследования насосов выевлены дефекты- биение шейк вал, износ посадочного места, то есть несоответствие установленным нормам работы насосов. В связи с чем, была прозведена замена существующих  насосов. Экономия электроэнергии на собственные нужды  1,9кВтч/час</t>
  </si>
  <si>
    <t>Отклонений нет. Договор на приобретение насосного оборудования заключен с ТОО "Sandyk Asia Terminal" от 22.01.2020г. №11-07/31. Фактическое освоение подтверждается п/о № 1061 от 26.12.2020г., счет-фактурой от 23.12.2020г. № 00000000014. Мероприятие выполнено в полном объеме.</t>
  </si>
  <si>
    <t>18,5 кВт/ч</t>
  </si>
  <si>
    <t>Фосфатные насосы типа НД-2,5-100/250-К14А предназначены для закачки фосфата в котел(для смягчения воды).В связи с физическим износом механизмов насосов, в связи с чем, была прозведена замена существующих  насосов. Экономия электроэнергии на собственные нужды  0,5кВтч/час</t>
  </si>
  <si>
    <t>Насос типа К-100-65-200 предназначен для откачки чистого конденсата, который собирается в баке сбора конденсата (БСК). В результате длительной эксплуатации насосы подверглись сильному физическому износу и восстановлению не подлежат. В связи с чем, была прозведена замена существующих  насосов</t>
  </si>
  <si>
    <t>Фосфатный насос типа НД-2,5-100/150-К14А предназначен для закачки фосфата в котел(для смягчения воды).В связи с физическим износом механизмов насоса, в связи с чем, была прозведена замена существующих  насосов. Экономия электроэнергии на собственные нужды  0,25кВтч/час</t>
  </si>
  <si>
    <t>По требованию работы с прекурсором необходим учет за расходом серной кислоты и уровнемеры предназначены для обеспечения данного контроля. Их установка обеспечит надежность работы оборудования.</t>
  </si>
  <si>
    <t xml:space="preserve">ввод нового оборудо-вания </t>
  </si>
  <si>
    <t>Отклонений нет. Договор на приобретение уровнемеров  заключен с ТОО "KAYZET Industries" от 24.01.2020г. №11-07/36. Фактическое исполнение подтверждается п/о №1103 от 29.12.2020г., счет-фактурой от 30.12.2020г. №00000000035. Мероприятие выполнено в полном объеме.</t>
  </si>
  <si>
    <t xml:space="preserve">Установленные  контрольно-измерительные приборы и оборудования  технологической  сигнализации  защиты т/а №3, сняты с производства, имеют полный физический износ. В связи с чем, была прозведена замена существующих контрольно-измерительных приборов и оборудования. </t>
  </si>
  <si>
    <t xml:space="preserve"> Отклонений нет. Договор на приобретение приборов измерения  заключен с ТОО "АвтоМотоТрейд" от 21.04.2020г. №11-07/168. Фактическое исполнение подтверждается п/о №791 от 30.09.2020г., счет-фактурой от 30.09.2020г. №00000000016, п/о №809 от 30.09.2020г., счет-фактурой от 30.09.2020г. №00000000017, п/о №1060 от 26.12.2020г., счет-фактурой от 25.12.2020г. №00000000033, п/о №1077 от 29.12.2020г., чет-фактурой от 25.12.2020г. №00000000029, акт приемки-передачи долгосрочных активов №13 от 18.06.2020г., п/о №1104 от 30.12.2020г. счет-фактура №00000000037 от 30.12.2020г. Мероприятие выполнено в полном объеме.</t>
  </si>
  <si>
    <t>В прцессе длительной эксплуатации и работы в агрессивной среде стенки корпуса и днища имеют множественные язвенные коррозии. В связи с чем, была прозведена замена существующих  баков хранения серной кислоты и ХОВ</t>
  </si>
  <si>
    <t>Отклонений нет. Договор на приобретение  оборудования для ХВО заключен с ТОО "Юг-Барыс" от 21.04.2020г. №11-07/166. Фактическое освоение подтверждается  п/о №1059 от 26.12.2020г., счет-фактурой от 25.12.2020г. №00000000063. Мероприятие выполнено в полном объеме.</t>
  </si>
  <si>
    <t xml:space="preserve">В течение 2020 года поступило 226 заявлений  от бытовых потребителей.
На основании указанных заявлений совместно с представителями  Отдела Тепловой инспекции и наладки режимов АО «Атырауские тепловые сети», обслуживающих КСК (при их наличии), инженерного состава Службы Реализации и Сбыта  были организованы комиссионные обследования по выявлению причин несоответствия, о чем составлены Акты обследования и направлены в установленные законодательством РК  сроки ответы всем заявителям.  
</t>
  </si>
  <si>
    <t xml:space="preserve">Источники Финансирования Инвестпрограммы за счет амортизации - 317 042,74 тыс.тенге.                                                       </t>
  </si>
  <si>
    <t>Небоьшой рост производства тепловой энергии связан с увеличением производства тепловой энергии в паре.</t>
  </si>
  <si>
    <t>Небольшой рост износа объясняется тем, что в течение 2020 года ввод основного оборудования в эксплуатацию не производился. В этих условиях рост степени годового износа на  естественный прирост с учетом наработки оборудования в 2020 году.</t>
  </si>
  <si>
    <t>Приобретние контрольно-измерительных приборов и оборудования  технологической  сигнализации  защиты т/а ст.№3</t>
  </si>
  <si>
    <t>форма 21</t>
  </si>
  <si>
    <t>Отчет  об исполнении инвестиционной программы за 2020 год.</t>
  </si>
  <si>
    <t>Отчет о прибылях и убытках*</t>
  </si>
  <si>
    <t xml:space="preserve">Снижение расхода сырья, материалов, топлива и энергии в натуральном выражении в зависимости  от утвержденной инвестиционного программы </t>
  </si>
  <si>
    <t>Информация о фактических условиях и размерах финансирования инвестиционной программы, тыс.тенге</t>
  </si>
  <si>
    <t xml:space="preserve">Сумма инвестиционной программы </t>
  </si>
  <si>
    <t xml:space="preserve">Информация о плановых и фактических объемах предоставления регулируемых услуг </t>
  </si>
  <si>
    <t>Информация о сопоставлении фактических показателей исполнения инвестиционной программы (проекта) с показателями, утвержденными в инвестиционной программе (проект)**</t>
  </si>
  <si>
    <t>Оценка повышения качества и надежности предоставляемых регулируемых услуг и эффективности деятельности</t>
  </si>
  <si>
    <t>Соглано приложению №3 к приказу Минфина РК от 28.06.2017г. №404 операционный убыток в целом по предприятию составляет  - 1 425 930 тыс.тенге. Согласно Антимонопольному законодательству РК бухгалтерией АО "Атырауская ТЭЦ" ведется раздельный учет по каждому виду регулируемых услуг и в целом по иной деятельности. В результате ведения раздельного учета и на основании первичных данных бухгалтерского и управленческого учета финансовый результат от оказания услуг по производству и снабжению тепловой энергией  за 2020 год составляет убыток в сумме -  361 363 тыс.тенге.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</si>
</sst>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_р_._-;\-* #,##0_р_._-;_-* &quot;-&quot;??_р_.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4">
    <xf numFmtId="0" fontId="0" fillId="0" borderId="0" xfId="0"/>
    <xf numFmtId="0" fontId="5" fillId="0" borderId="1" xfId="0" applyFont="1" applyFill="1" applyBorder="1" applyAlignment="1">
      <alignment horizontal="justify"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/>
    </xf>
    <xf numFmtId="0" fontId="7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right"/>
    </xf>
    <xf numFmtId="0" fontId="6" fillId="0" borderId="0" xfId="0" applyFont="1" applyFill="1" applyAlignment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8" fillId="0" borderId="0" xfId="0" applyFont="1" applyFill="1"/>
    <xf numFmtId="0" fontId="9" fillId="0" borderId="0" xfId="0" applyFont="1" applyFill="1"/>
    <xf numFmtId="0" fontId="7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/>
    <xf numFmtId="0" fontId="7" fillId="0" borderId="1" xfId="0" applyFont="1" applyFill="1" applyBorder="1" applyAlignment="1">
      <alignment vertical="center" textRotation="90" wrapText="1"/>
    </xf>
    <xf numFmtId="164" fontId="9" fillId="0" borderId="1" xfId="0" applyNumberFormat="1" applyFont="1" applyFill="1" applyBorder="1"/>
    <xf numFmtId="0" fontId="2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/>
    </xf>
    <xf numFmtId="164" fontId="7" fillId="0" borderId="1" xfId="0" applyNumberFormat="1" applyFont="1" applyFill="1" applyBorder="1" applyAlignment="1">
      <alignment vertical="top"/>
    </xf>
    <xf numFmtId="164" fontId="7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justify" vertical="top" wrapText="1"/>
    </xf>
    <xf numFmtId="164" fontId="7" fillId="0" borderId="1" xfId="1" applyNumberFormat="1" applyFont="1" applyFill="1" applyBorder="1" applyAlignment="1">
      <alignment horizontal="center" vertical="center"/>
    </xf>
    <xf numFmtId="164" fontId="7" fillId="0" borderId="1" xfId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vertical="top"/>
    </xf>
    <xf numFmtId="164" fontId="7" fillId="0" borderId="1" xfId="1" applyFont="1" applyFill="1" applyBorder="1" applyAlignment="1">
      <alignment horizontal="center" vertical="top"/>
    </xf>
    <xf numFmtId="164" fontId="7" fillId="0" borderId="1" xfId="1" applyFont="1" applyFill="1" applyBorder="1" applyAlignment="1">
      <alignment vertical="top"/>
    </xf>
    <xf numFmtId="0" fontId="10" fillId="0" borderId="1" xfId="0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164" fontId="7" fillId="0" borderId="1" xfId="1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2" fontId="7" fillId="0" borderId="1" xfId="0" applyNumberFormat="1" applyFont="1" applyFill="1" applyBorder="1" applyAlignment="1">
      <alignment vertical="top"/>
    </xf>
    <xf numFmtId="164" fontId="7" fillId="0" borderId="1" xfId="1" applyFont="1" applyFill="1" applyBorder="1"/>
    <xf numFmtId="2" fontId="7" fillId="0" borderId="1" xfId="0" applyNumberFormat="1" applyFont="1" applyFill="1" applyBorder="1"/>
    <xf numFmtId="0" fontId="5" fillId="0" borderId="1" xfId="0" applyFont="1" applyFill="1" applyBorder="1" applyAlignment="1">
      <alignment vertical="top" wrapText="1"/>
    </xf>
    <xf numFmtId="165" fontId="7" fillId="0" borderId="1" xfId="1" applyNumberFormat="1" applyFont="1" applyFill="1" applyBorder="1" applyAlignment="1">
      <alignment vertical="center"/>
    </xf>
    <xf numFmtId="165" fontId="7" fillId="0" borderId="1" xfId="1" applyNumberFormat="1" applyFont="1" applyFill="1" applyBorder="1"/>
    <xf numFmtId="4" fontId="7" fillId="0" borderId="0" xfId="0" applyNumberFormat="1" applyFont="1" applyFill="1"/>
    <xf numFmtId="164" fontId="7" fillId="0" borderId="0" xfId="0" applyNumberFormat="1" applyFont="1" applyFill="1"/>
    <xf numFmtId="164" fontId="7" fillId="0" borderId="0" xfId="1" applyFont="1" applyFill="1"/>
    <xf numFmtId="0" fontId="7" fillId="0" borderId="0" xfId="0" applyFont="1" applyFill="1" applyAlignment="1">
      <alignment horizontal="right" vertical="center"/>
    </xf>
    <xf numFmtId="4" fontId="7" fillId="0" borderId="1" xfId="0" applyNumberFormat="1" applyFont="1" applyFill="1" applyBorder="1"/>
    <xf numFmtId="164" fontId="7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vertical="center"/>
    </xf>
    <xf numFmtId="164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12" fillId="2" borderId="1" xfId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right"/>
    </xf>
    <xf numFmtId="164" fontId="7" fillId="0" borderId="1" xfId="0" applyNumberFormat="1" applyFont="1" applyFill="1" applyBorder="1" applyAlignment="1">
      <alignment horizontal="center" vertical="center" wrapText="1"/>
    </xf>
    <xf numFmtId="4" fontId="12" fillId="3" borderId="1" xfId="1" applyNumberFormat="1" applyFont="1" applyFill="1" applyBorder="1" applyAlignment="1">
      <alignment horizontal="justify" vertical="center" wrapText="1"/>
    </xf>
    <xf numFmtId="164" fontId="7" fillId="3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textRotation="90"/>
    </xf>
    <xf numFmtId="0" fontId="5" fillId="0" borderId="1" xfId="0" applyFont="1" applyFill="1" applyBorder="1" applyAlignment="1">
      <alignment horizontal="center" vertical="top" wrapText="1"/>
    </xf>
    <xf numFmtId="0" fontId="7" fillId="0" borderId="1" xfId="0" applyNumberFormat="1" applyFont="1" applyFill="1" applyBorder="1" applyAlignment="1">
      <alignment vertical="center" wrapText="1"/>
    </xf>
    <xf numFmtId="164" fontId="9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textRotation="90"/>
    </xf>
    <xf numFmtId="43" fontId="7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textRotation="90" wrapText="1"/>
    </xf>
    <xf numFmtId="0" fontId="7" fillId="0" borderId="4" xfId="0" applyFont="1" applyFill="1" applyBorder="1" applyAlignment="1">
      <alignment horizontal="center" vertical="center" textRotation="90" wrapText="1"/>
    </xf>
    <xf numFmtId="0" fontId="7" fillId="0" borderId="3" xfId="0" applyFont="1" applyFill="1" applyBorder="1" applyAlignment="1">
      <alignment horizontal="center" vertical="center" textRotation="90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0" fillId="0" borderId="1" xfId="0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top" wrapText="1"/>
    </xf>
    <xf numFmtId="0" fontId="0" fillId="0" borderId="1" xfId="0" applyBorder="1" applyAlignment="1">
      <alignment horizontal="justify" vertical="top"/>
    </xf>
    <xf numFmtId="16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164" fontId="7" fillId="0" borderId="1" xfId="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84"/>
  <sheetViews>
    <sheetView tabSelected="1" topLeftCell="A34" zoomScale="75" zoomScaleNormal="75" workbookViewId="0">
      <selection activeCell="M37" sqref="M37"/>
    </sheetView>
  </sheetViews>
  <sheetFormatPr defaultRowHeight="15" x14ac:dyDescent="0.25"/>
  <cols>
    <col min="1" max="1" width="6.7109375" style="8" customWidth="1"/>
    <col min="2" max="2" width="26.85546875" style="8" customWidth="1"/>
    <col min="3" max="3" width="28.42578125" style="8" customWidth="1"/>
    <col min="4" max="4" width="9.7109375" style="9" customWidth="1"/>
    <col min="5" max="6" width="9.140625" style="8" customWidth="1"/>
    <col min="7" max="7" width="16.85546875" style="8" customWidth="1"/>
    <col min="8" max="8" width="33.7109375" style="8" customWidth="1"/>
    <col min="9" max="9" width="16.5703125" style="8" customWidth="1"/>
    <col min="10" max="10" width="16.140625" style="8" customWidth="1"/>
    <col min="11" max="11" width="14.28515625" style="8" bestFit="1" customWidth="1"/>
    <col min="12" max="12" width="19.42578125" style="8" customWidth="1"/>
    <col min="13" max="13" width="15" style="8" customWidth="1"/>
    <col min="14" max="14" width="14.140625" style="8" customWidth="1"/>
    <col min="15" max="15" width="10.140625" style="8" customWidth="1"/>
    <col min="16" max="16" width="13.85546875" style="8" customWidth="1"/>
    <col min="17" max="17" width="10.42578125" style="8" customWidth="1"/>
    <col min="18" max="18" width="33.5703125" style="8" customWidth="1"/>
    <col min="19" max="19" width="12.5703125" style="8" customWidth="1"/>
    <col min="20" max="20" width="10.28515625" style="8" customWidth="1"/>
    <col min="21" max="22" width="9.140625" style="8"/>
    <col min="23" max="23" width="10" style="8" customWidth="1"/>
    <col min="24" max="24" width="10.140625" style="8" customWidth="1"/>
    <col min="25" max="25" width="48" style="8" customWidth="1"/>
    <col min="26" max="26" width="44.28515625" style="8" customWidth="1"/>
    <col min="27" max="16384" width="9.140625" style="8"/>
  </cols>
  <sheetData>
    <row r="1" spans="1:26" s="6" customFormat="1" ht="15.75" x14ac:dyDescent="0.25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53"/>
      <c r="P1" s="53"/>
      <c r="Q1" s="53"/>
      <c r="R1" s="53"/>
      <c r="S1" s="53"/>
      <c r="T1" s="53"/>
      <c r="Z1" s="55" t="s">
        <v>55</v>
      </c>
    </row>
    <row r="2" spans="1:26" s="6" customFormat="1" ht="15.75" x14ac:dyDescent="0.25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53"/>
      <c r="P2" s="53"/>
      <c r="Q2" s="53"/>
      <c r="R2" s="53"/>
      <c r="S2" s="53"/>
      <c r="T2" s="53"/>
      <c r="Z2" s="55" t="s">
        <v>56</v>
      </c>
    </row>
    <row r="3" spans="1:26" s="6" customFormat="1" ht="15.75" x14ac:dyDescent="0.25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53"/>
      <c r="P3" s="53"/>
      <c r="Q3" s="53"/>
      <c r="R3" s="53"/>
      <c r="S3" s="53"/>
      <c r="T3" s="53"/>
      <c r="Z3" s="55"/>
    </row>
    <row r="4" spans="1:26" ht="42" customHeight="1" x14ac:dyDescent="0.3">
      <c r="A4" s="102" t="s">
        <v>128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42" t="s">
        <v>127</v>
      </c>
    </row>
    <row r="5" spans="1:26" ht="4.5" customHeight="1" x14ac:dyDescent="0.25"/>
    <row r="6" spans="1:26" s="11" customFormat="1" ht="20.25" customHeight="1" x14ac:dyDescent="0.2">
      <c r="A6" s="99" t="s">
        <v>42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6" s="11" customFormat="1" ht="20.25" customHeight="1" x14ac:dyDescent="0.2">
      <c r="A7" s="100" t="s">
        <v>85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9" spans="1:26" ht="47.25" customHeight="1" x14ac:dyDescent="0.25">
      <c r="A9" s="86" t="s">
        <v>0</v>
      </c>
      <c r="B9" s="85" t="s">
        <v>133</v>
      </c>
      <c r="C9" s="85"/>
      <c r="D9" s="85"/>
      <c r="E9" s="85"/>
      <c r="F9" s="85"/>
      <c r="G9" s="85"/>
      <c r="H9" s="85" t="s">
        <v>129</v>
      </c>
      <c r="I9" s="85" t="s">
        <v>132</v>
      </c>
      <c r="J9" s="85"/>
      <c r="K9" s="85"/>
      <c r="L9" s="85"/>
      <c r="M9" s="85" t="s">
        <v>131</v>
      </c>
      <c r="N9" s="85"/>
      <c r="O9" s="85"/>
      <c r="P9" s="85"/>
      <c r="Q9" s="85" t="s">
        <v>134</v>
      </c>
      <c r="R9" s="85"/>
      <c r="S9" s="85"/>
      <c r="T9" s="85"/>
      <c r="U9" s="85"/>
      <c r="V9" s="85"/>
      <c r="W9" s="85"/>
      <c r="X9" s="85"/>
      <c r="Y9" s="85" t="s">
        <v>49</v>
      </c>
      <c r="Z9" s="85" t="s">
        <v>135</v>
      </c>
    </row>
    <row r="10" spans="1:26" ht="150.75" customHeight="1" x14ac:dyDescent="0.25">
      <c r="A10" s="86"/>
      <c r="B10" s="85" t="s">
        <v>1</v>
      </c>
      <c r="C10" s="85" t="s">
        <v>86</v>
      </c>
      <c r="D10" s="85" t="s">
        <v>2</v>
      </c>
      <c r="E10" s="85" t="s">
        <v>3</v>
      </c>
      <c r="F10" s="85"/>
      <c r="G10" s="85" t="s">
        <v>6</v>
      </c>
      <c r="H10" s="85"/>
      <c r="I10" s="85" t="s">
        <v>4</v>
      </c>
      <c r="J10" s="85" t="s">
        <v>7</v>
      </c>
      <c r="K10" s="85" t="s">
        <v>57</v>
      </c>
      <c r="L10" s="85" t="s">
        <v>43</v>
      </c>
      <c r="M10" s="85" t="s">
        <v>8</v>
      </c>
      <c r="N10" s="85"/>
      <c r="O10" s="85" t="s">
        <v>11</v>
      </c>
      <c r="P10" s="85" t="s">
        <v>12</v>
      </c>
      <c r="Q10" s="85" t="s">
        <v>130</v>
      </c>
      <c r="R10" s="85"/>
      <c r="S10" s="85" t="s">
        <v>87</v>
      </c>
      <c r="T10" s="85"/>
      <c r="U10" s="85" t="s">
        <v>47</v>
      </c>
      <c r="V10" s="85"/>
      <c r="W10" s="85" t="s">
        <v>48</v>
      </c>
      <c r="X10" s="85"/>
      <c r="Y10" s="85"/>
      <c r="Z10" s="85"/>
    </row>
    <row r="11" spans="1:26" ht="58.5" customHeight="1" x14ac:dyDescent="0.25">
      <c r="A11" s="86"/>
      <c r="B11" s="85"/>
      <c r="C11" s="85"/>
      <c r="D11" s="85"/>
      <c r="E11" s="54" t="s">
        <v>4</v>
      </c>
      <c r="F11" s="54" t="s">
        <v>5</v>
      </c>
      <c r="G11" s="85"/>
      <c r="H11" s="85"/>
      <c r="I11" s="85"/>
      <c r="J11" s="85"/>
      <c r="K11" s="85"/>
      <c r="L11" s="85"/>
      <c r="M11" s="54" t="s">
        <v>9</v>
      </c>
      <c r="N11" s="54" t="s">
        <v>10</v>
      </c>
      <c r="O11" s="85"/>
      <c r="P11" s="85"/>
      <c r="Q11" s="52" t="s">
        <v>13</v>
      </c>
      <c r="R11" s="52" t="s">
        <v>14</v>
      </c>
      <c r="S11" s="52" t="s">
        <v>13</v>
      </c>
      <c r="T11" s="52" t="s">
        <v>14</v>
      </c>
      <c r="U11" s="52" t="s">
        <v>4</v>
      </c>
      <c r="V11" s="52" t="s">
        <v>5</v>
      </c>
      <c r="W11" s="52" t="s">
        <v>13</v>
      </c>
      <c r="X11" s="52" t="s">
        <v>14</v>
      </c>
      <c r="Y11" s="85"/>
      <c r="Z11" s="85"/>
    </row>
    <row r="12" spans="1:26" s="12" customFormat="1" x14ac:dyDescent="0.25">
      <c r="A12" s="54">
        <v>1</v>
      </c>
      <c r="B12" s="54">
        <v>2</v>
      </c>
      <c r="C12" s="54">
        <v>3</v>
      </c>
      <c r="D12" s="54">
        <v>4</v>
      </c>
      <c r="E12" s="54">
        <v>5</v>
      </c>
      <c r="F12" s="54">
        <v>6</v>
      </c>
      <c r="G12" s="54">
        <v>7</v>
      </c>
      <c r="H12" s="54">
        <v>8</v>
      </c>
      <c r="I12" s="54">
        <v>9</v>
      </c>
      <c r="J12" s="54">
        <v>10</v>
      </c>
      <c r="K12" s="54">
        <v>11</v>
      </c>
      <c r="L12" s="54">
        <v>12</v>
      </c>
      <c r="M12" s="54">
        <v>13</v>
      </c>
      <c r="N12" s="54">
        <v>14</v>
      </c>
      <c r="O12" s="54">
        <v>15</v>
      </c>
      <c r="P12" s="54">
        <v>16</v>
      </c>
      <c r="Q12" s="54">
        <v>17</v>
      </c>
      <c r="R12" s="54">
        <v>18</v>
      </c>
      <c r="S12" s="54">
        <v>19</v>
      </c>
      <c r="T12" s="54">
        <v>20</v>
      </c>
      <c r="U12" s="54">
        <v>21</v>
      </c>
      <c r="V12" s="54">
        <v>22</v>
      </c>
      <c r="W12" s="54">
        <v>23</v>
      </c>
      <c r="X12" s="54">
        <v>24</v>
      </c>
      <c r="Y12" s="54">
        <v>25</v>
      </c>
      <c r="Z12" s="54">
        <v>26</v>
      </c>
    </row>
    <row r="13" spans="1:26" s="12" customFormat="1" ht="26.25" customHeight="1" x14ac:dyDescent="0.25">
      <c r="A13" s="82" t="s">
        <v>21</v>
      </c>
      <c r="B13" s="82"/>
      <c r="C13" s="82"/>
      <c r="D13" s="82"/>
      <c r="E13" s="82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86"/>
      <c r="X13" s="86"/>
      <c r="Y13" s="54"/>
      <c r="Z13" s="54"/>
    </row>
    <row r="14" spans="1:26" ht="21.75" customHeight="1" x14ac:dyDescent="0.25">
      <c r="A14" s="82" t="s">
        <v>44</v>
      </c>
      <c r="B14" s="82"/>
      <c r="C14" s="82"/>
      <c r="D14" s="13"/>
      <c r="E14" s="14"/>
      <c r="F14" s="14"/>
      <c r="G14" s="14"/>
      <c r="H14" s="15"/>
      <c r="I14" s="16">
        <f>SUM(I15:I24)</f>
        <v>295529.32999999996</v>
      </c>
      <c r="J14" s="16">
        <f>SUM(J15:J24)</f>
        <v>296499.90999999997</v>
      </c>
      <c r="K14" s="16">
        <f>SUM(K15:K24)</f>
        <v>970.57999999999447</v>
      </c>
      <c r="L14" s="14"/>
      <c r="M14" s="16">
        <f>SUM(M15:M24)</f>
        <v>296499.90999999997</v>
      </c>
      <c r="N14" s="16">
        <f>SUM(N15:N24)</f>
        <v>0</v>
      </c>
      <c r="O14" s="16">
        <v>0</v>
      </c>
      <c r="P14" s="16">
        <v>0</v>
      </c>
      <c r="Q14" s="14"/>
      <c r="R14" s="14"/>
      <c r="S14" s="14"/>
      <c r="T14" s="14"/>
      <c r="U14" s="14"/>
      <c r="V14" s="14"/>
      <c r="W14" s="97"/>
      <c r="X14" s="97"/>
      <c r="Y14" s="14"/>
      <c r="Z14" s="15"/>
    </row>
    <row r="15" spans="1:26" ht="154.5" customHeight="1" x14ac:dyDescent="0.25">
      <c r="A15" s="47" t="s">
        <v>15</v>
      </c>
      <c r="B15" s="85" t="s">
        <v>19</v>
      </c>
      <c r="C15" s="49" t="s">
        <v>58</v>
      </c>
      <c r="D15" s="54" t="s">
        <v>46</v>
      </c>
      <c r="E15" s="54">
        <v>2</v>
      </c>
      <c r="F15" s="54">
        <v>2</v>
      </c>
      <c r="G15" s="86" t="s">
        <v>59</v>
      </c>
      <c r="H15" s="79" t="s">
        <v>136</v>
      </c>
      <c r="I15" s="44">
        <v>7142.86</v>
      </c>
      <c r="J15" s="44">
        <f>I15</f>
        <v>7142.86</v>
      </c>
      <c r="K15" s="44">
        <v>0</v>
      </c>
      <c r="L15" s="46" t="s">
        <v>88</v>
      </c>
      <c r="M15" s="45">
        <f t="shared" ref="M15:M21" si="0">J15</f>
        <v>7142.86</v>
      </c>
      <c r="N15" s="45">
        <v>0</v>
      </c>
      <c r="O15" s="45">
        <v>0</v>
      </c>
      <c r="P15" s="45">
        <v>0</v>
      </c>
      <c r="Q15" s="45">
        <v>0</v>
      </c>
      <c r="R15" s="48" t="s">
        <v>89</v>
      </c>
      <c r="S15" s="23" t="s">
        <v>20</v>
      </c>
      <c r="T15" s="52" t="s">
        <v>90</v>
      </c>
      <c r="U15" s="23" t="s">
        <v>20</v>
      </c>
      <c r="V15" s="23" t="s">
        <v>20</v>
      </c>
      <c r="W15" s="86" t="s">
        <v>91</v>
      </c>
      <c r="X15" s="86"/>
      <c r="Y15" s="91" t="s">
        <v>92</v>
      </c>
      <c r="Z15" s="79" t="s">
        <v>93</v>
      </c>
    </row>
    <row r="16" spans="1:26" ht="234.75" customHeight="1" x14ac:dyDescent="0.25">
      <c r="A16" s="47" t="s">
        <v>51</v>
      </c>
      <c r="B16" s="85"/>
      <c r="C16" s="49" t="s">
        <v>60</v>
      </c>
      <c r="D16" s="54" t="s">
        <v>46</v>
      </c>
      <c r="E16" s="54">
        <v>2</v>
      </c>
      <c r="F16" s="54">
        <v>2</v>
      </c>
      <c r="G16" s="86"/>
      <c r="H16" s="79"/>
      <c r="I16" s="44">
        <f>9017.86*2</f>
        <v>18035.72</v>
      </c>
      <c r="J16" s="44">
        <f>I16</f>
        <v>18035.72</v>
      </c>
      <c r="K16" s="44">
        <v>0</v>
      </c>
      <c r="L16" s="46" t="s">
        <v>88</v>
      </c>
      <c r="M16" s="45">
        <f t="shared" si="0"/>
        <v>18035.72</v>
      </c>
      <c r="N16" s="45">
        <v>0</v>
      </c>
      <c r="O16" s="45">
        <v>0</v>
      </c>
      <c r="P16" s="45">
        <v>0</v>
      </c>
      <c r="Q16" s="45" t="s">
        <v>94</v>
      </c>
      <c r="R16" s="48" t="s">
        <v>95</v>
      </c>
      <c r="S16" s="23">
        <v>100</v>
      </c>
      <c r="T16" s="52">
        <v>3</v>
      </c>
      <c r="U16" s="23" t="s">
        <v>20</v>
      </c>
      <c r="V16" s="23" t="s">
        <v>20</v>
      </c>
      <c r="W16" s="86" t="s">
        <v>91</v>
      </c>
      <c r="X16" s="86"/>
      <c r="Y16" s="92"/>
      <c r="Z16" s="79"/>
    </row>
    <row r="17" spans="1:26" ht="160.5" customHeight="1" x14ac:dyDescent="0.25">
      <c r="A17" s="47" t="s">
        <v>52</v>
      </c>
      <c r="B17" s="72" t="s">
        <v>19</v>
      </c>
      <c r="C17" s="49" t="s">
        <v>61</v>
      </c>
      <c r="D17" s="54" t="s">
        <v>50</v>
      </c>
      <c r="E17" s="54">
        <v>1</v>
      </c>
      <c r="F17" s="54">
        <v>1</v>
      </c>
      <c r="G17" s="75" t="s">
        <v>59</v>
      </c>
      <c r="H17" s="69" t="s">
        <v>136</v>
      </c>
      <c r="I17" s="44">
        <v>86862.6</v>
      </c>
      <c r="J17" s="44">
        <f>I17</f>
        <v>86862.6</v>
      </c>
      <c r="K17" s="44">
        <v>0</v>
      </c>
      <c r="L17" s="46" t="s">
        <v>88</v>
      </c>
      <c r="M17" s="45">
        <f t="shared" si="0"/>
        <v>86862.6</v>
      </c>
      <c r="N17" s="45">
        <v>0</v>
      </c>
      <c r="O17" s="45"/>
      <c r="P17" s="45"/>
      <c r="Q17" s="45"/>
      <c r="R17" s="48" t="s">
        <v>96</v>
      </c>
      <c r="S17" s="23"/>
      <c r="T17" s="52" t="s">
        <v>90</v>
      </c>
      <c r="U17" s="23"/>
      <c r="V17" s="23"/>
      <c r="W17" s="86" t="s">
        <v>91</v>
      </c>
      <c r="X17" s="86"/>
      <c r="Y17" s="48" t="s">
        <v>97</v>
      </c>
      <c r="Z17" s="69" t="s">
        <v>98</v>
      </c>
    </row>
    <row r="18" spans="1:26" ht="167.25" customHeight="1" x14ac:dyDescent="0.25">
      <c r="A18" s="17" t="s">
        <v>53</v>
      </c>
      <c r="B18" s="73"/>
      <c r="C18" s="49" t="s">
        <v>62</v>
      </c>
      <c r="D18" s="54" t="s">
        <v>46</v>
      </c>
      <c r="E18" s="54">
        <v>9282</v>
      </c>
      <c r="F18" s="54">
        <v>9312</v>
      </c>
      <c r="G18" s="76"/>
      <c r="H18" s="70"/>
      <c r="I18" s="45">
        <v>58482.07</v>
      </c>
      <c r="J18" s="45">
        <v>58671.09</v>
      </c>
      <c r="K18" s="44">
        <f>J18-I18</f>
        <v>189.0199999999968</v>
      </c>
      <c r="L18" s="46" t="s">
        <v>99</v>
      </c>
      <c r="M18" s="45">
        <f t="shared" si="0"/>
        <v>58671.09</v>
      </c>
      <c r="N18" s="45">
        <v>0</v>
      </c>
      <c r="O18" s="45"/>
      <c r="P18" s="45"/>
      <c r="Q18" s="45"/>
      <c r="R18" s="48" t="s">
        <v>100</v>
      </c>
      <c r="S18" s="23">
        <v>85</v>
      </c>
      <c r="T18" s="52">
        <v>68</v>
      </c>
      <c r="U18" s="23"/>
      <c r="V18" s="23"/>
      <c r="W18" s="86" t="s">
        <v>91</v>
      </c>
      <c r="X18" s="86"/>
      <c r="Y18" s="48" t="s">
        <v>101</v>
      </c>
      <c r="Z18" s="70"/>
    </row>
    <row r="19" spans="1:26" ht="135" customHeight="1" x14ac:dyDescent="0.25">
      <c r="A19" s="17" t="s">
        <v>64</v>
      </c>
      <c r="B19" s="73"/>
      <c r="C19" s="49" t="s">
        <v>63</v>
      </c>
      <c r="D19" s="54" t="s">
        <v>50</v>
      </c>
      <c r="E19" s="54">
        <v>1</v>
      </c>
      <c r="F19" s="54">
        <v>1</v>
      </c>
      <c r="G19" s="76"/>
      <c r="H19" s="70"/>
      <c r="I19" s="45">
        <v>23569.93</v>
      </c>
      <c r="J19" s="45">
        <f>I19</f>
        <v>23569.93</v>
      </c>
      <c r="K19" s="44">
        <f>J19-I19</f>
        <v>0</v>
      </c>
      <c r="L19" s="46" t="s">
        <v>88</v>
      </c>
      <c r="M19" s="45">
        <f t="shared" si="0"/>
        <v>23569.93</v>
      </c>
      <c r="N19" s="45">
        <v>0</v>
      </c>
      <c r="O19" s="45"/>
      <c r="P19" s="45"/>
      <c r="Q19" s="45"/>
      <c r="R19" s="85" t="s">
        <v>96</v>
      </c>
      <c r="S19" s="23"/>
      <c r="T19" s="85" t="s">
        <v>90</v>
      </c>
      <c r="U19" s="23"/>
      <c r="V19" s="23"/>
      <c r="W19" s="86" t="s">
        <v>91</v>
      </c>
      <c r="X19" s="86"/>
      <c r="Y19" s="48" t="s">
        <v>102</v>
      </c>
      <c r="Z19" s="70"/>
    </row>
    <row r="20" spans="1:26" ht="129.75" customHeight="1" x14ac:dyDescent="0.25">
      <c r="A20" s="17" t="s">
        <v>65</v>
      </c>
      <c r="B20" s="73"/>
      <c r="C20" s="49" t="s">
        <v>67</v>
      </c>
      <c r="D20" s="54" t="s">
        <v>50</v>
      </c>
      <c r="E20" s="54">
        <v>1</v>
      </c>
      <c r="F20" s="54">
        <v>1</v>
      </c>
      <c r="G20" s="76"/>
      <c r="H20" s="70"/>
      <c r="I20" s="45">
        <v>55848.15</v>
      </c>
      <c r="J20" s="45">
        <f>I20</f>
        <v>55848.15</v>
      </c>
      <c r="K20" s="44">
        <f>J20-I20</f>
        <v>0</v>
      </c>
      <c r="L20" s="46" t="s">
        <v>88</v>
      </c>
      <c r="M20" s="45">
        <f t="shared" si="0"/>
        <v>55848.15</v>
      </c>
      <c r="N20" s="45">
        <v>0</v>
      </c>
      <c r="O20" s="45"/>
      <c r="P20" s="45"/>
      <c r="Q20" s="45"/>
      <c r="R20" s="85"/>
      <c r="S20" s="23"/>
      <c r="T20" s="85"/>
      <c r="U20" s="23"/>
      <c r="V20" s="23"/>
      <c r="W20" s="86"/>
      <c r="X20" s="86"/>
      <c r="Y20" s="48" t="s">
        <v>103</v>
      </c>
      <c r="Z20" s="70"/>
    </row>
    <row r="21" spans="1:26" ht="358.5" customHeight="1" x14ac:dyDescent="0.25">
      <c r="A21" s="95" t="s">
        <v>66</v>
      </c>
      <c r="B21" s="74"/>
      <c r="C21" s="103" t="s">
        <v>68</v>
      </c>
      <c r="D21" s="86" t="s">
        <v>50</v>
      </c>
      <c r="E21" s="86">
        <v>1</v>
      </c>
      <c r="F21" s="86">
        <v>1</v>
      </c>
      <c r="G21" s="77"/>
      <c r="H21" s="71"/>
      <c r="I21" s="90">
        <v>26151.15</v>
      </c>
      <c r="J21" s="90">
        <v>26932.71</v>
      </c>
      <c r="K21" s="90">
        <f>J21-I21</f>
        <v>781.55999999999767</v>
      </c>
      <c r="L21" s="98" t="s">
        <v>99</v>
      </c>
      <c r="M21" s="90">
        <f t="shared" si="0"/>
        <v>26932.71</v>
      </c>
      <c r="N21" s="90">
        <v>0</v>
      </c>
      <c r="O21" s="45"/>
      <c r="P21" s="45"/>
      <c r="Q21" s="45"/>
      <c r="R21" s="85"/>
      <c r="S21" s="23"/>
      <c r="T21" s="85"/>
      <c r="U21" s="23"/>
      <c r="V21" s="23"/>
      <c r="W21" s="86"/>
      <c r="X21" s="86"/>
      <c r="Y21" s="48" t="s">
        <v>104</v>
      </c>
      <c r="Z21" s="71"/>
    </row>
    <row r="22" spans="1:26" ht="375" customHeight="1" x14ac:dyDescent="0.25">
      <c r="A22" s="96"/>
      <c r="B22" s="72" t="s">
        <v>19</v>
      </c>
      <c r="C22" s="103"/>
      <c r="D22" s="86"/>
      <c r="E22" s="86"/>
      <c r="F22" s="86"/>
      <c r="G22" s="75" t="s">
        <v>59</v>
      </c>
      <c r="H22" s="69" t="s">
        <v>136</v>
      </c>
      <c r="I22" s="90"/>
      <c r="J22" s="90"/>
      <c r="K22" s="90"/>
      <c r="L22" s="98"/>
      <c r="M22" s="90"/>
      <c r="N22" s="90"/>
      <c r="O22" s="45"/>
      <c r="P22" s="45"/>
      <c r="Q22" s="45"/>
      <c r="R22" s="85"/>
      <c r="S22" s="23"/>
      <c r="T22" s="52"/>
      <c r="U22" s="23"/>
      <c r="V22" s="23"/>
      <c r="W22" s="54"/>
      <c r="X22" s="54"/>
      <c r="Y22" s="57" t="s">
        <v>105</v>
      </c>
      <c r="Z22" s="69" t="s">
        <v>98</v>
      </c>
    </row>
    <row r="23" spans="1:26" ht="119.25" customHeight="1" x14ac:dyDescent="0.25">
      <c r="A23" s="17" t="s">
        <v>69</v>
      </c>
      <c r="B23" s="73"/>
      <c r="C23" s="49" t="s">
        <v>71</v>
      </c>
      <c r="D23" s="54" t="s">
        <v>46</v>
      </c>
      <c r="E23" s="54">
        <v>1</v>
      </c>
      <c r="F23" s="54">
        <v>1</v>
      </c>
      <c r="G23" s="76"/>
      <c r="H23" s="70"/>
      <c r="I23" s="45">
        <v>9634.17</v>
      </c>
      <c r="J23" s="45">
        <f>I23</f>
        <v>9634.17</v>
      </c>
      <c r="K23" s="44">
        <v>0</v>
      </c>
      <c r="L23" s="46" t="s">
        <v>88</v>
      </c>
      <c r="M23" s="45">
        <f>J23</f>
        <v>9634.17</v>
      </c>
      <c r="N23" s="45">
        <v>0</v>
      </c>
      <c r="O23" s="45"/>
      <c r="P23" s="45"/>
      <c r="Q23" s="45"/>
      <c r="R23" s="85" t="s">
        <v>106</v>
      </c>
      <c r="S23" s="23"/>
      <c r="T23" s="85" t="s">
        <v>90</v>
      </c>
      <c r="U23" s="23"/>
      <c r="V23" s="23"/>
      <c r="W23" s="86" t="s">
        <v>91</v>
      </c>
      <c r="X23" s="86"/>
      <c r="Y23" s="85" t="s">
        <v>107</v>
      </c>
      <c r="Z23" s="70"/>
    </row>
    <row r="24" spans="1:26" ht="91.5" customHeight="1" x14ac:dyDescent="0.25">
      <c r="A24" s="17" t="s">
        <v>70</v>
      </c>
      <c r="B24" s="74"/>
      <c r="C24" s="49" t="s">
        <v>72</v>
      </c>
      <c r="D24" s="54" t="s">
        <v>46</v>
      </c>
      <c r="E24" s="54">
        <v>1</v>
      </c>
      <c r="F24" s="54">
        <v>1</v>
      </c>
      <c r="G24" s="76"/>
      <c r="H24" s="70"/>
      <c r="I24" s="45">
        <v>9802.68</v>
      </c>
      <c r="J24" s="45">
        <f>I24</f>
        <v>9802.68</v>
      </c>
      <c r="K24" s="44">
        <v>0</v>
      </c>
      <c r="L24" s="46" t="s">
        <v>88</v>
      </c>
      <c r="M24" s="45">
        <f>J24</f>
        <v>9802.68</v>
      </c>
      <c r="N24" s="45">
        <v>0</v>
      </c>
      <c r="O24" s="45"/>
      <c r="P24" s="45"/>
      <c r="Q24" s="45"/>
      <c r="R24" s="85"/>
      <c r="S24" s="23"/>
      <c r="T24" s="85"/>
      <c r="U24" s="23"/>
      <c r="V24" s="23"/>
      <c r="W24" s="86"/>
      <c r="X24" s="86"/>
      <c r="Y24" s="85"/>
      <c r="Z24" s="70"/>
    </row>
    <row r="25" spans="1:26" ht="22.5" customHeight="1" x14ac:dyDescent="0.25">
      <c r="A25" s="82" t="s">
        <v>54</v>
      </c>
      <c r="B25" s="82"/>
      <c r="C25" s="82"/>
      <c r="D25" s="18"/>
      <c r="E25" s="18"/>
      <c r="F25" s="18"/>
      <c r="G25" s="76"/>
      <c r="H25" s="70"/>
      <c r="I25" s="24">
        <f>SUM(I26:I30)</f>
        <v>2522.3900000000003</v>
      </c>
      <c r="J25" s="24">
        <f>SUM(J26:J30)</f>
        <v>2522.3900000000003</v>
      </c>
      <c r="K25" s="24">
        <v>0</v>
      </c>
      <c r="L25" s="20"/>
      <c r="M25" s="24">
        <f t="shared" ref="M25:N25" si="1">SUM(M26:M30)</f>
        <v>2522.3900000000003</v>
      </c>
      <c r="N25" s="24">
        <f t="shared" si="1"/>
        <v>0</v>
      </c>
      <c r="O25" s="24">
        <v>0</v>
      </c>
      <c r="P25" s="24">
        <v>0</v>
      </c>
      <c r="Q25" s="14"/>
      <c r="R25" s="21"/>
      <c r="S25" s="22"/>
      <c r="T25" s="54"/>
      <c r="U25" s="23"/>
      <c r="V25" s="23"/>
      <c r="W25" s="52"/>
      <c r="X25" s="52"/>
      <c r="Y25" s="21"/>
      <c r="Z25" s="70"/>
    </row>
    <row r="26" spans="1:26" ht="173.25" customHeight="1" x14ac:dyDescent="0.25">
      <c r="A26" s="17" t="s">
        <v>16</v>
      </c>
      <c r="B26" s="72" t="s">
        <v>19</v>
      </c>
      <c r="C26" s="49" t="s">
        <v>73</v>
      </c>
      <c r="D26" s="54" t="s">
        <v>46</v>
      </c>
      <c r="E26" s="54">
        <v>1</v>
      </c>
      <c r="F26" s="54">
        <v>1</v>
      </c>
      <c r="G26" s="76"/>
      <c r="H26" s="70"/>
      <c r="I26" s="45">
        <v>541.76</v>
      </c>
      <c r="J26" s="45">
        <f>I26</f>
        <v>541.76</v>
      </c>
      <c r="K26" s="45">
        <v>0</v>
      </c>
      <c r="L26" s="46" t="s">
        <v>88</v>
      </c>
      <c r="M26" s="45">
        <f>J26</f>
        <v>541.76</v>
      </c>
      <c r="N26" s="45">
        <v>0</v>
      </c>
      <c r="O26" s="45">
        <v>0</v>
      </c>
      <c r="P26" s="45">
        <v>0</v>
      </c>
      <c r="Q26" s="58" t="s">
        <v>108</v>
      </c>
      <c r="R26" s="91" t="s">
        <v>109</v>
      </c>
      <c r="S26" s="93">
        <v>95</v>
      </c>
      <c r="T26" s="86">
        <v>2.5</v>
      </c>
      <c r="U26" s="23"/>
      <c r="V26" s="23"/>
      <c r="W26" s="86" t="s">
        <v>91</v>
      </c>
      <c r="X26" s="86"/>
      <c r="Y26" s="85" t="s">
        <v>110</v>
      </c>
      <c r="Z26" s="70"/>
    </row>
    <row r="27" spans="1:26" ht="133.5" customHeight="1" x14ac:dyDescent="0.25">
      <c r="A27" s="17" t="s">
        <v>26</v>
      </c>
      <c r="B27" s="74"/>
      <c r="C27" s="49" t="s">
        <v>74</v>
      </c>
      <c r="D27" s="54" t="s">
        <v>46</v>
      </c>
      <c r="E27" s="54">
        <v>1</v>
      </c>
      <c r="F27" s="54">
        <v>1</v>
      </c>
      <c r="G27" s="77"/>
      <c r="H27" s="71"/>
      <c r="I27" s="45">
        <v>400.58</v>
      </c>
      <c r="J27" s="45">
        <f t="shared" ref="J27:J30" si="2">I27</f>
        <v>400.58</v>
      </c>
      <c r="K27" s="45">
        <v>0</v>
      </c>
      <c r="L27" s="46" t="s">
        <v>88</v>
      </c>
      <c r="M27" s="45">
        <f t="shared" ref="M27:M30" si="3">J27</f>
        <v>400.58</v>
      </c>
      <c r="N27" s="45">
        <v>0</v>
      </c>
      <c r="O27" s="45">
        <v>0</v>
      </c>
      <c r="P27" s="45">
        <v>0</v>
      </c>
      <c r="Q27" s="58" t="s">
        <v>111</v>
      </c>
      <c r="R27" s="92"/>
      <c r="S27" s="93"/>
      <c r="T27" s="86"/>
      <c r="U27" s="23"/>
      <c r="V27" s="23"/>
      <c r="W27" s="86"/>
      <c r="X27" s="86"/>
      <c r="Y27" s="85"/>
      <c r="Z27" s="71"/>
    </row>
    <row r="28" spans="1:26" ht="146.25" customHeight="1" x14ac:dyDescent="0.25">
      <c r="A28" s="17" t="s">
        <v>28</v>
      </c>
      <c r="B28" s="72" t="s">
        <v>19</v>
      </c>
      <c r="C28" s="49" t="s">
        <v>75</v>
      </c>
      <c r="D28" s="54" t="s">
        <v>46</v>
      </c>
      <c r="E28" s="54">
        <v>2</v>
      </c>
      <c r="F28" s="54">
        <v>2</v>
      </c>
      <c r="G28" s="86" t="s">
        <v>59</v>
      </c>
      <c r="H28" s="69" t="s">
        <v>136</v>
      </c>
      <c r="I28" s="45">
        <v>319.91000000000003</v>
      </c>
      <c r="J28" s="45">
        <f t="shared" si="2"/>
        <v>319.91000000000003</v>
      </c>
      <c r="K28" s="45">
        <v>0</v>
      </c>
      <c r="L28" s="46" t="s">
        <v>88</v>
      </c>
      <c r="M28" s="45">
        <f t="shared" si="3"/>
        <v>319.91000000000003</v>
      </c>
      <c r="N28" s="45">
        <v>0</v>
      </c>
      <c r="O28" s="45"/>
      <c r="P28" s="45"/>
      <c r="Q28" s="45"/>
      <c r="R28" s="51" t="s">
        <v>112</v>
      </c>
      <c r="S28" s="22">
        <v>90</v>
      </c>
      <c r="T28" s="54">
        <v>2.5</v>
      </c>
      <c r="U28" s="23"/>
      <c r="V28" s="23"/>
      <c r="W28" s="86" t="s">
        <v>91</v>
      </c>
      <c r="X28" s="86"/>
      <c r="Y28" s="85"/>
      <c r="Z28" s="69" t="s">
        <v>98</v>
      </c>
    </row>
    <row r="29" spans="1:26" ht="164.25" customHeight="1" x14ac:dyDescent="0.25">
      <c r="A29" s="17" t="s">
        <v>31</v>
      </c>
      <c r="B29" s="73"/>
      <c r="C29" s="49" t="s">
        <v>76</v>
      </c>
      <c r="D29" s="54" t="s">
        <v>46</v>
      </c>
      <c r="E29" s="54">
        <v>2</v>
      </c>
      <c r="F29" s="54">
        <v>2</v>
      </c>
      <c r="G29" s="86"/>
      <c r="H29" s="70"/>
      <c r="I29" s="45">
        <v>247.11</v>
      </c>
      <c r="J29" s="45">
        <f t="shared" si="2"/>
        <v>247.11</v>
      </c>
      <c r="K29" s="45">
        <v>0</v>
      </c>
      <c r="L29" s="46" t="s">
        <v>88</v>
      </c>
      <c r="M29" s="45">
        <f t="shared" si="3"/>
        <v>247.11</v>
      </c>
      <c r="N29" s="45">
        <v>0</v>
      </c>
      <c r="O29" s="45"/>
      <c r="P29" s="45"/>
      <c r="Q29" s="45"/>
      <c r="R29" s="51" t="s">
        <v>113</v>
      </c>
      <c r="S29" s="22">
        <v>95</v>
      </c>
      <c r="T29" s="54">
        <v>3</v>
      </c>
      <c r="U29" s="23"/>
      <c r="V29" s="23"/>
      <c r="W29" s="86" t="s">
        <v>91</v>
      </c>
      <c r="X29" s="86"/>
      <c r="Y29" s="85"/>
      <c r="Z29" s="70"/>
    </row>
    <row r="30" spans="1:26" ht="157.5" customHeight="1" x14ac:dyDescent="0.25">
      <c r="A30" s="17" t="s">
        <v>33</v>
      </c>
      <c r="B30" s="74"/>
      <c r="C30" s="49" t="s">
        <v>77</v>
      </c>
      <c r="D30" s="54" t="s">
        <v>46</v>
      </c>
      <c r="E30" s="54">
        <v>1</v>
      </c>
      <c r="F30" s="54">
        <v>1</v>
      </c>
      <c r="G30" s="86"/>
      <c r="H30" s="70"/>
      <c r="I30" s="45">
        <v>1013.03</v>
      </c>
      <c r="J30" s="45">
        <f t="shared" si="2"/>
        <v>1013.03</v>
      </c>
      <c r="K30" s="45">
        <v>0</v>
      </c>
      <c r="L30" s="46" t="s">
        <v>88</v>
      </c>
      <c r="M30" s="45">
        <f t="shared" si="3"/>
        <v>1013.03</v>
      </c>
      <c r="N30" s="45">
        <v>0</v>
      </c>
      <c r="O30" s="45">
        <v>0</v>
      </c>
      <c r="P30" s="45">
        <v>0</v>
      </c>
      <c r="Q30" s="45">
        <v>0</v>
      </c>
      <c r="R30" s="51" t="s">
        <v>114</v>
      </c>
      <c r="S30" s="22">
        <v>90</v>
      </c>
      <c r="T30" s="54">
        <v>2.5</v>
      </c>
      <c r="U30" s="23"/>
      <c r="V30" s="23"/>
      <c r="W30" s="86" t="s">
        <v>91</v>
      </c>
      <c r="X30" s="86"/>
      <c r="Y30" s="85"/>
      <c r="Z30" s="70"/>
    </row>
    <row r="31" spans="1:26" ht="22.5" customHeight="1" x14ac:dyDescent="0.25">
      <c r="A31" s="82" t="s">
        <v>78</v>
      </c>
      <c r="B31" s="82"/>
      <c r="C31" s="82"/>
      <c r="D31" s="18"/>
      <c r="E31" s="18"/>
      <c r="F31" s="18"/>
      <c r="G31" s="86"/>
      <c r="H31" s="70"/>
      <c r="I31" s="24">
        <f>SUM(I32:I33)</f>
        <v>11733</v>
      </c>
      <c r="J31" s="24">
        <f t="shared" ref="J31:N31" si="4">SUM(J32:J33)</f>
        <v>11842.869999999999</v>
      </c>
      <c r="K31" s="24">
        <f t="shared" si="4"/>
        <v>109.8700000000008</v>
      </c>
      <c r="L31" s="20"/>
      <c r="M31" s="24">
        <f t="shared" si="4"/>
        <v>11842.869999999999</v>
      </c>
      <c r="N31" s="24">
        <f t="shared" si="4"/>
        <v>0</v>
      </c>
      <c r="O31" s="24">
        <v>0</v>
      </c>
      <c r="P31" s="24">
        <v>0</v>
      </c>
      <c r="Q31" s="3"/>
      <c r="R31" s="21"/>
      <c r="S31" s="59"/>
      <c r="T31" s="59"/>
      <c r="U31" s="25"/>
      <c r="V31" s="25"/>
      <c r="W31" s="60"/>
      <c r="X31" s="60"/>
      <c r="Y31" s="21"/>
      <c r="Z31" s="70"/>
    </row>
    <row r="32" spans="1:26" ht="132" customHeight="1" x14ac:dyDescent="0.25">
      <c r="A32" s="94" t="s">
        <v>17</v>
      </c>
      <c r="B32" s="72" t="s">
        <v>19</v>
      </c>
      <c r="C32" s="49" t="s">
        <v>79</v>
      </c>
      <c r="D32" s="54" t="s">
        <v>50</v>
      </c>
      <c r="E32" s="54">
        <v>1</v>
      </c>
      <c r="F32" s="54">
        <v>1</v>
      </c>
      <c r="G32" s="86"/>
      <c r="H32" s="70"/>
      <c r="I32" s="45">
        <v>3429.79</v>
      </c>
      <c r="J32" s="45">
        <f>I32</f>
        <v>3429.79</v>
      </c>
      <c r="K32" s="45">
        <f>J32-I32</f>
        <v>0</v>
      </c>
      <c r="L32" s="61" t="s">
        <v>88</v>
      </c>
      <c r="M32" s="45">
        <f>J32</f>
        <v>3429.79</v>
      </c>
      <c r="N32" s="45">
        <v>0</v>
      </c>
      <c r="O32" s="45">
        <v>0</v>
      </c>
      <c r="P32" s="45">
        <v>0</v>
      </c>
      <c r="Q32" s="3"/>
      <c r="R32" s="62" t="s">
        <v>115</v>
      </c>
      <c r="S32" s="31">
        <v>100</v>
      </c>
      <c r="T32" s="52" t="s">
        <v>116</v>
      </c>
      <c r="U32" s="63"/>
      <c r="V32" s="26"/>
      <c r="W32" s="85" t="s">
        <v>91</v>
      </c>
      <c r="X32" s="85"/>
      <c r="Y32" s="48" t="s">
        <v>117</v>
      </c>
      <c r="Z32" s="70"/>
    </row>
    <row r="33" spans="1:26" ht="226.5" customHeight="1" x14ac:dyDescent="0.25">
      <c r="A33" s="94"/>
      <c r="B33" s="74"/>
      <c r="C33" s="64" t="s">
        <v>126</v>
      </c>
      <c r="D33" s="54" t="s">
        <v>50</v>
      </c>
      <c r="E33" s="54">
        <v>1</v>
      </c>
      <c r="F33" s="54">
        <v>1</v>
      </c>
      <c r="G33" s="86"/>
      <c r="H33" s="71"/>
      <c r="I33" s="45">
        <v>8303.2099999999991</v>
      </c>
      <c r="J33" s="45">
        <v>8413.08</v>
      </c>
      <c r="K33" s="45">
        <f t="shared" ref="K33:K36" si="5">J33-I33</f>
        <v>109.8700000000008</v>
      </c>
      <c r="L33" s="56" t="s">
        <v>99</v>
      </c>
      <c r="M33" s="45">
        <f>J33</f>
        <v>8413.08</v>
      </c>
      <c r="N33" s="45">
        <v>0</v>
      </c>
      <c r="O33" s="45"/>
      <c r="P33" s="45"/>
      <c r="Q33" s="3"/>
      <c r="R33" s="62" t="s">
        <v>118</v>
      </c>
      <c r="S33" s="31">
        <v>3</v>
      </c>
      <c r="T33" s="4"/>
      <c r="U33" s="63"/>
      <c r="V33" s="26"/>
      <c r="W33" s="85" t="s">
        <v>91</v>
      </c>
      <c r="X33" s="85"/>
      <c r="Y33" s="48" t="s">
        <v>119</v>
      </c>
      <c r="Z33" s="71"/>
    </row>
    <row r="34" spans="1:26" x14ac:dyDescent="0.25">
      <c r="A34" s="82" t="s">
        <v>80</v>
      </c>
      <c r="B34" s="82"/>
      <c r="C34" s="82"/>
      <c r="D34" s="54"/>
      <c r="E34" s="54"/>
      <c r="F34" s="54"/>
      <c r="G34" s="86"/>
      <c r="H34" s="15"/>
      <c r="I34" s="66">
        <f>I35+I36</f>
        <v>6177.57</v>
      </c>
      <c r="J34" s="66">
        <f t="shared" ref="J34:K34" si="6">J35+J36</f>
        <v>6177.57</v>
      </c>
      <c r="K34" s="66">
        <f t="shared" si="6"/>
        <v>0</v>
      </c>
      <c r="L34" s="65"/>
      <c r="M34" s="66">
        <f t="shared" ref="M34:O34" si="7">M35+M36</f>
        <v>6177.57</v>
      </c>
      <c r="N34" s="66">
        <f t="shared" si="7"/>
        <v>0</v>
      </c>
      <c r="O34" s="66">
        <f t="shared" si="7"/>
        <v>0</v>
      </c>
      <c r="P34" s="45"/>
      <c r="Q34" s="3"/>
      <c r="R34" s="4"/>
      <c r="S34" s="31"/>
      <c r="T34" s="4"/>
      <c r="U34" s="63"/>
      <c r="V34" s="26"/>
      <c r="W34" s="85"/>
      <c r="X34" s="85"/>
      <c r="Y34" s="48"/>
      <c r="Z34" s="15"/>
    </row>
    <row r="35" spans="1:26" ht="236.25" customHeight="1" x14ac:dyDescent="0.25">
      <c r="A35" s="47" t="s">
        <v>81</v>
      </c>
      <c r="B35" s="85" t="s">
        <v>19</v>
      </c>
      <c r="C35" s="52" t="s">
        <v>83</v>
      </c>
      <c r="D35" s="54" t="s">
        <v>46</v>
      </c>
      <c r="E35" s="54">
        <v>2</v>
      </c>
      <c r="F35" s="54">
        <v>2</v>
      </c>
      <c r="G35" s="86" t="s">
        <v>59</v>
      </c>
      <c r="H35" s="69" t="s">
        <v>136</v>
      </c>
      <c r="I35" s="44">
        <v>1749</v>
      </c>
      <c r="J35" s="50">
        <f>I35</f>
        <v>1749</v>
      </c>
      <c r="K35" s="45">
        <f t="shared" si="5"/>
        <v>0</v>
      </c>
      <c r="L35" s="61" t="s">
        <v>88</v>
      </c>
      <c r="M35" s="45">
        <f>J35</f>
        <v>1749</v>
      </c>
      <c r="N35" s="45">
        <v>0</v>
      </c>
      <c r="O35" s="45">
        <v>0</v>
      </c>
      <c r="P35" s="19">
        <v>0</v>
      </c>
      <c r="Q35" s="18"/>
      <c r="R35" s="85" t="s">
        <v>120</v>
      </c>
      <c r="S35" s="25">
        <v>94</v>
      </c>
      <c r="T35" s="52">
        <v>4.5</v>
      </c>
      <c r="U35" s="67"/>
      <c r="V35" s="25"/>
      <c r="W35" s="86" t="s">
        <v>91</v>
      </c>
      <c r="X35" s="86"/>
      <c r="Y35" s="87" t="s">
        <v>121</v>
      </c>
      <c r="Z35" s="79" t="s">
        <v>122</v>
      </c>
    </row>
    <row r="36" spans="1:26" ht="186.75" customHeight="1" x14ac:dyDescent="0.25">
      <c r="A36" s="47" t="s">
        <v>82</v>
      </c>
      <c r="B36" s="85"/>
      <c r="C36" s="49" t="s">
        <v>84</v>
      </c>
      <c r="D36" s="54" t="s">
        <v>46</v>
      </c>
      <c r="E36" s="54">
        <v>1</v>
      </c>
      <c r="F36" s="54">
        <v>1</v>
      </c>
      <c r="G36" s="86"/>
      <c r="H36" s="71"/>
      <c r="I36" s="44">
        <v>4428.57</v>
      </c>
      <c r="J36" s="50">
        <f>I36</f>
        <v>4428.57</v>
      </c>
      <c r="K36" s="45">
        <f t="shared" si="5"/>
        <v>0</v>
      </c>
      <c r="L36" s="46" t="s">
        <v>88</v>
      </c>
      <c r="M36" s="45">
        <f>J36</f>
        <v>4428.57</v>
      </c>
      <c r="N36" s="45">
        <v>0</v>
      </c>
      <c r="O36" s="45">
        <v>0</v>
      </c>
      <c r="P36" s="19">
        <v>0</v>
      </c>
      <c r="Q36" s="18"/>
      <c r="R36" s="85"/>
      <c r="S36" s="23">
        <v>93</v>
      </c>
      <c r="T36" s="52">
        <v>4</v>
      </c>
      <c r="U36" s="67"/>
      <c r="V36" s="25"/>
      <c r="W36" s="86"/>
      <c r="X36" s="86"/>
      <c r="Y36" s="87"/>
      <c r="Z36" s="79"/>
    </row>
    <row r="37" spans="1:26" s="32" customFormat="1" ht="64.5" customHeight="1" x14ac:dyDescent="0.25">
      <c r="A37" s="80" t="s">
        <v>22</v>
      </c>
      <c r="B37" s="80"/>
      <c r="C37" s="5" t="s">
        <v>18</v>
      </c>
      <c r="D37" s="27" t="s">
        <v>18</v>
      </c>
      <c r="E37" s="27" t="s">
        <v>18</v>
      </c>
      <c r="F37" s="27" t="s">
        <v>18</v>
      </c>
      <c r="G37" s="27" t="s">
        <v>18</v>
      </c>
      <c r="H37" s="28">
        <v>-361362.55</v>
      </c>
      <c r="I37" s="29">
        <f>I14+I25+I31+I34-0.01</f>
        <v>315962.27999999997</v>
      </c>
      <c r="J37" s="29">
        <f>J14+J25+J31+J34</f>
        <v>317042.74</v>
      </c>
      <c r="K37" s="29">
        <f>K14+K25+K31+K34+0.01</f>
        <v>1080.4599999999953</v>
      </c>
      <c r="L37" s="27" t="s">
        <v>18</v>
      </c>
      <c r="M37" s="29">
        <f>M14+M25+M31+M34</f>
        <v>317042.74</v>
      </c>
      <c r="N37" s="29">
        <f>N14+N25+N31+N34</f>
        <v>0</v>
      </c>
      <c r="O37" s="27" t="s">
        <v>20</v>
      </c>
      <c r="P37" s="27" t="s">
        <v>20</v>
      </c>
      <c r="Q37" s="30"/>
      <c r="R37" s="30"/>
      <c r="S37" s="30"/>
      <c r="T37" s="30"/>
      <c r="U37" s="31"/>
      <c r="V37" s="31"/>
      <c r="W37" s="81"/>
      <c r="X37" s="81"/>
      <c r="Y37" s="1" t="s">
        <v>123</v>
      </c>
      <c r="Z37" s="15"/>
    </row>
    <row r="38" spans="1:26" ht="19.5" customHeight="1" x14ac:dyDescent="0.25">
      <c r="A38" s="82" t="s">
        <v>23</v>
      </c>
      <c r="B38" s="82"/>
      <c r="C38" s="82"/>
      <c r="D38" s="82"/>
      <c r="E38" s="82"/>
      <c r="F38" s="54"/>
      <c r="G38" s="54"/>
      <c r="H38" s="68"/>
      <c r="I38" s="54"/>
      <c r="J38" s="54"/>
      <c r="K38" s="68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14"/>
    </row>
    <row r="39" spans="1:26" x14ac:dyDescent="0.25">
      <c r="A39" s="18" t="s">
        <v>16</v>
      </c>
      <c r="B39" s="85" t="s">
        <v>24</v>
      </c>
      <c r="C39" s="85"/>
      <c r="D39" s="18" t="s">
        <v>25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  <c r="M39" s="26">
        <v>0</v>
      </c>
      <c r="N39" s="26">
        <v>0</v>
      </c>
      <c r="O39" s="26">
        <v>0</v>
      </c>
      <c r="P39" s="26">
        <v>0</v>
      </c>
      <c r="Q39" s="3">
        <v>832.32</v>
      </c>
      <c r="R39" s="33">
        <v>884.32417999999996</v>
      </c>
      <c r="S39" s="3"/>
      <c r="T39" s="26"/>
      <c r="U39" s="26"/>
      <c r="V39" s="26"/>
      <c r="W39" s="26"/>
      <c r="X39" s="26"/>
      <c r="Y39" s="83" t="s">
        <v>124</v>
      </c>
      <c r="Z39" s="14"/>
    </row>
    <row r="40" spans="1:26" ht="33" customHeight="1" x14ac:dyDescent="0.25">
      <c r="A40" s="18" t="s">
        <v>26</v>
      </c>
      <c r="B40" s="85" t="s">
        <v>27</v>
      </c>
      <c r="C40" s="85"/>
      <c r="D40" s="13" t="s">
        <v>25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>
        <v>0</v>
      </c>
      <c r="P40" s="34">
        <v>0</v>
      </c>
      <c r="Q40" s="14">
        <f>73.76+202.97+396.81</f>
        <v>673.54</v>
      </c>
      <c r="R40" s="35">
        <f>560.7054+138.757</f>
        <v>699.46240000000012</v>
      </c>
      <c r="S40" s="14"/>
      <c r="T40" s="34"/>
      <c r="U40" s="34"/>
      <c r="V40" s="34"/>
      <c r="W40" s="34"/>
      <c r="X40" s="34"/>
      <c r="Y40" s="84"/>
      <c r="Z40" s="14"/>
    </row>
    <row r="41" spans="1:26" ht="27.75" customHeight="1" x14ac:dyDescent="0.25">
      <c r="A41" s="18" t="s">
        <v>28</v>
      </c>
      <c r="B41" s="85" t="s">
        <v>41</v>
      </c>
      <c r="C41" s="85"/>
      <c r="D41" s="13" t="s">
        <v>25</v>
      </c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43">
        <v>161.78</v>
      </c>
      <c r="R41" s="35">
        <v>183.06335999999999</v>
      </c>
      <c r="S41" s="14"/>
      <c r="T41" s="34"/>
      <c r="U41" s="34"/>
      <c r="V41" s="34"/>
      <c r="W41" s="34"/>
      <c r="X41" s="34"/>
      <c r="Y41" s="36"/>
      <c r="Z41" s="14"/>
    </row>
    <row r="42" spans="1:26" ht="68.25" customHeight="1" x14ac:dyDescent="0.25">
      <c r="A42" s="54" t="s">
        <v>31</v>
      </c>
      <c r="B42" s="85" t="s">
        <v>29</v>
      </c>
      <c r="C42" s="85"/>
      <c r="D42" s="18" t="s">
        <v>30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  <c r="P42" s="26">
        <v>0</v>
      </c>
      <c r="Q42" s="33">
        <v>173.12</v>
      </c>
      <c r="R42" s="33">
        <v>173.17</v>
      </c>
      <c r="S42" s="33"/>
      <c r="T42" s="26"/>
      <c r="U42" s="26"/>
      <c r="V42" s="26"/>
      <c r="W42" s="26"/>
      <c r="X42" s="26"/>
      <c r="Y42" s="1"/>
      <c r="Z42" s="14"/>
    </row>
    <row r="43" spans="1:26" ht="99.75" customHeight="1" x14ac:dyDescent="0.25">
      <c r="A43" s="18" t="s">
        <v>33</v>
      </c>
      <c r="B43" s="85" t="s">
        <v>45</v>
      </c>
      <c r="C43" s="85"/>
      <c r="D43" s="54" t="s">
        <v>32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31">
        <v>0</v>
      </c>
      <c r="N43" s="31">
        <v>0</v>
      </c>
      <c r="O43" s="31">
        <v>0</v>
      </c>
      <c r="P43" s="31">
        <v>0</v>
      </c>
      <c r="Q43" s="31">
        <v>0</v>
      </c>
      <c r="R43" s="37">
        <v>0</v>
      </c>
      <c r="S43" s="54">
        <v>50.41</v>
      </c>
      <c r="T43" s="54">
        <v>52.61</v>
      </c>
      <c r="U43" s="23" t="s">
        <v>20</v>
      </c>
      <c r="V43" s="23" t="s">
        <v>20</v>
      </c>
      <c r="W43" s="31"/>
      <c r="X43" s="31"/>
      <c r="Y43" s="4" t="s">
        <v>125</v>
      </c>
      <c r="Z43" s="14"/>
    </row>
    <row r="44" spans="1:26" ht="15" customHeight="1" x14ac:dyDescent="0.25">
      <c r="A44" s="18" t="s">
        <v>40</v>
      </c>
      <c r="B44" s="78" t="s">
        <v>35</v>
      </c>
      <c r="C44" s="78"/>
      <c r="D44" s="13" t="s">
        <v>34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34">
        <v>0</v>
      </c>
      <c r="P44" s="34">
        <v>0</v>
      </c>
      <c r="Q44" s="34">
        <v>0</v>
      </c>
      <c r="R44" s="38">
        <v>0</v>
      </c>
      <c r="S44" s="34"/>
      <c r="T44" s="34"/>
      <c r="U44" s="34"/>
      <c r="V44" s="34"/>
      <c r="W44" s="13">
        <v>7</v>
      </c>
      <c r="X44" s="13">
        <v>7</v>
      </c>
      <c r="Y44" s="2"/>
      <c r="Z44" s="14"/>
    </row>
    <row r="45" spans="1:26" x14ac:dyDescent="0.25">
      <c r="A45" s="18"/>
      <c r="B45" s="78" t="s">
        <v>36</v>
      </c>
      <c r="C45" s="78"/>
      <c r="D45" s="13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8"/>
      <c r="S45" s="34"/>
      <c r="T45" s="34"/>
      <c r="U45" s="34"/>
      <c r="V45" s="34"/>
      <c r="W45" s="14"/>
      <c r="X45" s="14"/>
      <c r="Y45" s="3"/>
      <c r="Z45" s="14"/>
    </row>
    <row r="46" spans="1:26" x14ac:dyDescent="0.25">
      <c r="A46" s="18"/>
      <c r="B46" s="78" t="s">
        <v>37</v>
      </c>
      <c r="C46" s="78"/>
      <c r="D46" s="13" t="s">
        <v>34</v>
      </c>
      <c r="E46" s="34">
        <v>0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34">
        <v>0</v>
      </c>
      <c r="O46" s="34">
        <v>0</v>
      </c>
      <c r="P46" s="34">
        <v>0</v>
      </c>
      <c r="Q46" s="34">
        <v>0</v>
      </c>
      <c r="R46" s="38">
        <v>0</v>
      </c>
      <c r="S46" s="34"/>
      <c r="T46" s="34"/>
      <c r="U46" s="34"/>
      <c r="V46" s="34"/>
      <c r="W46" s="34">
        <v>0</v>
      </c>
      <c r="X46" s="34">
        <v>0</v>
      </c>
      <c r="Y46" s="3"/>
      <c r="Z46" s="14"/>
    </row>
    <row r="47" spans="1:26" ht="23.25" customHeight="1" x14ac:dyDescent="0.25">
      <c r="A47" s="18"/>
      <c r="B47" s="78" t="s">
        <v>38</v>
      </c>
      <c r="C47" s="78"/>
      <c r="D47" s="13" t="s">
        <v>34</v>
      </c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34">
        <v>0</v>
      </c>
      <c r="M47" s="34">
        <v>0</v>
      </c>
      <c r="N47" s="34">
        <v>0</v>
      </c>
      <c r="O47" s="34">
        <v>0</v>
      </c>
      <c r="P47" s="34">
        <v>0</v>
      </c>
      <c r="Q47" s="34">
        <v>0</v>
      </c>
      <c r="R47" s="38">
        <v>0</v>
      </c>
      <c r="S47" s="34"/>
      <c r="T47" s="34"/>
      <c r="U47" s="34"/>
      <c r="V47" s="34"/>
      <c r="W47" s="13">
        <v>1</v>
      </c>
      <c r="X47" s="13">
        <v>1</v>
      </c>
      <c r="Y47" s="88"/>
      <c r="Z47" s="14"/>
    </row>
    <row r="48" spans="1:26" ht="25.5" customHeight="1" x14ac:dyDescent="0.25">
      <c r="A48" s="18"/>
      <c r="B48" s="78" t="s">
        <v>39</v>
      </c>
      <c r="C48" s="78"/>
      <c r="D48" s="13" t="s">
        <v>34</v>
      </c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>
        <v>0</v>
      </c>
      <c r="R48" s="38">
        <v>0</v>
      </c>
      <c r="S48" s="34"/>
      <c r="T48" s="34"/>
      <c r="U48" s="34"/>
      <c r="V48" s="34"/>
      <c r="W48" s="13">
        <v>6</v>
      </c>
      <c r="X48" s="13">
        <v>6</v>
      </c>
      <c r="Y48" s="89"/>
      <c r="Z48" s="14"/>
    </row>
    <row r="50" spans="4:14" x14ac:dyDescent="0.25">
      <c r="D50" s="8"/>
      <c r="M50" s="39"/>
      <c r="N50" s="39"/>
    </row>
    <row r="51" spans="4:14" x14ac:dyDescent="0.25">
      <c r="D51" s="8"/>
      <c r="M51" s="40"/>
    </row>
    <row r="52" spans="4:14" x14ac:dyDescent="0.25">
      <c r="D52" s="8"/>
      <c r="H52" s="41"/>
    </row>
    <row r="53" spans="4:14" x14ac:dyDescent="0.25">
      <c r="D53" s="8"/>
      <c r="H53" s="41"/>
    </row>
    <row r="54" spans="4:14" x14ac:dyDescent="0.25">
      <c r="D54" s="8"/>
      <c r="H54" s="41"/>
    </row>
    <row r="55" spans="4:14" x14ac:dyDescent="0.25">
      <c r="D55" s="8"/>
    </row>
    <row r="56" spans="4:14" x14ac:dyDescent="0.25">
      <c r="D56" s="8"/>
    </row>
    <row r="57" spans="4:14" x14ac:dyDescent="0.25">
      <c r="D57" s="8"/>
      <c r="M57" s="39"/>
      <c r="N57" s="39"/>
    </row>
    <row r="70" spans="4:4" x14ac:dyDescent="0.25">
      <c r="D70" s="8"/>
    </row>
    <row r="71" spans="4:4" x14ac:dyDescent="0.25">
      <c r="D71" s="8"/>
    </row>
    <row r="72" spans="4:4" x14ac:dyDescent="0.25">
      <c r="D72" s="8"/>
    </row>
    <row r="73" spans="4:4" x14ac:dyDescent="0.25">
      <c r="D73" s="8"/>
    </row>
    <row r="74" spans="4:4" x14ac:dyDescent="0.25">
      <c r="D74" s="8"/>
    </row>
    <row r="75" spans="4:4" x14ac:dyDescent="0.25">
      <c r="D75" s="8"/>
    </row>
    <row r="76" spans="4:4" x14ac:dyDescent="0.25">
      <c r="D76" s="8"/>
    </row>
    <row r="77" spans="4:4" x14ac:dyDescent="0.25">
      <c r="D77" s="8"/>
    </row>
    <row r="78" spans="4:4" x14ac:dyDescent="0.25">
      <c r="D78" s="8"/>
    </row>
    <row r="79" spans="4:4" x14ac:dyDescent="0.25">
      <c r="D79" s="8"/>
    </row>
    <row r="80" spans="4:4" x14ac:dyDescent="0.25">
      <c r="D80" s="8"/>
    </row>
    <row r="81" spans="4:4" x14ac:dyDescent="0.25">
      <c r="D81" s="8"/>
    </row>
    <row r="82" spans="4:4" x14ac:dyDescent="0.25">
      <c r="D82" s="8"/>
    </row>
    <row r="83" spans="4:4" x14ac:dyDescent="0.25">
      <c r="D83" s="8"/>
    </row>
    <row r="84" spans="4:4" x14ac:dyDescent="0.25">
      <c r="D84" s="8"/>
    </row>
  </sheetData>
  <sheetProtection password="CE28" sheet="1" formatCells="0" formatColumns="0" formatRows="0" insertColumns="0" insertRows="0" insertHyperlinks="0" deleteColumns="0" deleteRows="0" sort="0" autoFilter="0" pivotTables="0"/>
  <mergeCells count="112">
    <mergeCell ref="B26:B27"/>
    <mergeCell ref="H22:H27"/>
    <mergeCell ref="A14:C14"/>
    <mergeCell ref="G15:G16"/>
    <mergeCell ref="H15:H16"/>
    <mergeCell ref="B15:B16"/>
    <mergeCell ref="H17:H21"/>
    <mergeCell ref="C21:C22"/>
    <mergeCell ref="D21:D22"/>
    <mergeCell ref="E21:E22"/>
    <mergeCell ref="F21:F22"/>
    <mergeCell ref="A1:N1"/>
    <mergeCell ref="A2:N2"/>
    <mergeCell ref="A3:N3"/>
    <mergeCell ref="A4:N4"/>
    <mergeCell ref="Z9:Z11"/>
    <mergeCell ref="Y9:Y11"/>
    <mergeCell ref="S10:T10"/>
    <mergeCell ref="U10:V10"/>
    <mergeCell ref="W10:X10"/>
    <mergeCell ref="O10:O11"/>
    <mergeCell ref="P10:P11"/>
    <mergeCell ref="A9:A11"/>
    <mergeCell ref="H9:H11"/>
    <mergeCell ref="Q9:X9"/>
    <mergeCell ref="Q10:R10"/>
    <mergeCell ref="I10:I11"/>
    <mergeCell ref="A13:E13"/>
    <mergeCell ref="A6:N6"/>
    <mergeCell ref="B10:B11"/>
    <mergeCell ref="C10:C11"/>
    <mergeCell ref="G10:G11"/>
    <mergeCell ref="E10:F10"/>
    <mergeCell ref="D10:D11"/>
    <mergeCell ref="K10:K11"/>
    <mergeCell ref="M9:P9"/>
    <mergeCell ref="I9:L9"/>
    <mergeCell ref="M10:N10"/>
    <mergeCell ref="J10:J11"/>
    <mergeCell ref="B9:G9"/>
    <mergeCell ref="A7:N7"/>
    <mergeCell ref="W13:X13"/>
    <mergeCell ref="W14:X14"/>
    <mergeCell ref="L10:L11"/>
    <mergeCell ref="W18:X18"/>
    <mergeCell ref="W15:X15"/>
    <mergeCell ref="W16:X16"/>
    <mergeCell ref="Z15:Z16"/>
    <mergeCell ref="W17:X17"/>
    <mergeCell ref="W29:X29"/>
    <mergeCell ref="Y15:Y16"/>
    <mergeCell ref="Z17:Z21"/>
    <mergeCell ref="R19:R22"/>
    <mergeCell ref="T19:T21"/>
    <mergeCell ref="W19:X21"/>
    <mergeCell ref="L21:L22"/>
    <mergeCell ref="M21:M22"/>
    <mergeCell ref="N21:N22"/>
    <mergeCell ref="Z22:Z27"/>
    <mergeCell ref="R23:R24"/>
    <mergeCell ref="T23:T24"/>
    <mergeCell ref="W23:X24"/>
    <mergeCell ref="Y23:Y24"/>
    <mergeCell ref="Y26:Y30"/>
    <mergeCell ref="B42:C42"/>
    <mergeCell ref="B43:C43"/>
    <mergeCell ref="Y35:Y36"/>
    <mergeCell ref="Y47:Y48"/>
    <mergeCell ref="W32:X32"/>
    <mergeCell ref="I21:I22"/>
    <mergeCell ref="J21:J22"/>
    <mergeCell ref="K21:K22"/>
    <mergeCell ref="A25:C25"/>
    <mergeCell ref="R26:R27"/>
    <mergeCell ref="S26:S27"/>
    <mergeCell ref="T26:T27"/>
    <mergeCell ref="W26:X27"/>
    <mergeCell ref="G28:G34"/>
    <mergeCell ref="W28:X28"/>
    <mergeCell ref="W30:X30"/>
    <mergeCell ref="A31:C31"/>
    <mergeCell ref="A32:A33"/>
    <mergeCell ref="W33:X33"/>
    <mergeCell ref="A34:C34"/>
    <mergeCell ref="W34:X34"/>
    <mergeCell ref="B28:B30"/>
    <mergeCell ref="B32:B33"/>
    <mergeCell ref="A21:A22"/>
    <mergeCell ref="H28:H33"/>
    <mergeCell ref="B17:B21"/>
    <mergeCell ref="B22:B24"/>
    <mergeCell ref="G17:G21"/>
    <mergeCell ref="G22:G27"/>
    <mergeCell ref="Z28:Z33"/>
    <mergeCell ref="B48:C48"/>
    <mergeCell ref="Z35:Z36"/>
    <mergeCell ref="A37:B37"/>
    <mergeCell ref="W37:X37"/>
    <mergeCell ref="A38:E38"/>
    <mergeCell ref="Y39:Y40"/>
    <mergeCell ref="B35:B36"/>
    <mergeCell ref="G35:G36"/>
    <mergeCell ref="H35:H36"/>
    <mergeCell ref="R35:R36"/>
    <mergeCell ref="W35:X36"/>
    <mergeCell ref="B41:C41"/>
    <mergeCell ref="B39:C39"/>
    <mergeCell ref="B40:C40"/>
    <mergeCell ref="B44:C44"/>
    <mergeCell ref="B45:C45"/>
    <mergeCell ref="B46:C46"/>
    <mergeCell ref="B47:C47"/>
  </mergeCells>
  <pageMargins left="0.59055118110236227" right="0.39370078740157483" top="0.74803149606299213" bottom="0.59055118110236227" header="0.31496062992125984" footer="0.39370078740157483"/>
  <pageSetup paperSize="9" scale="53" fitToWidth="2" fitToHeight="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рус</vt:lpstr>
      <vt:lpstr>рус!Область_печати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2021-04-30T03:25:04Z</dcterms:modified>
</cp:coreProperties>
</file>